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075" activeTab="0"/>
  </bookViews>
  <sheets>
    <sheet name="Campionato 08 ar V5" sheetId="1" r:id="rId1"/>
  </sheets>
  <definedNames>
    <definedName name="_xlnm.Print_Area" localSheetId="0">'Campionato 08 ar V5'!$C$3:$L$108</definedName>
  </definedNames>
  <calcPr fullCalcOnLoad="1"/>
</workbook>
</file>

<file path=xl/sharedStrings.xml><?xml version="1.0" encoding="utf-8"?>
<sst xmlns="http://schemas.openxmlformats.org/spreadsheetml/2006/main" count="228" uniqueCount="70">
  <si>
    <t>Sigla campionato</t>
  </si>
  <si>
    <t>Giorno inizio sabato (data) ----&gt;</t>
  </si>
  <si>
    <t>Tipo camp.=</t>
  </si>
  <si>
    <t>In colonna B inserire 0 se giocano di sabato - 1 se di domenica, e via di seguito</t>
  </si>
  <si>
    <t>====&gt;</t>
  </si>
  <si>
    <t>N.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</si>
  <si>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</si>
  <si>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</si>
  <si>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</si>
  <si>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</si>
  <si>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</si>
  <si>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</si>
  <si>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</si>
  <si>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</si>
  <si>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</si>
  <si>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</si>
  <si>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</si>
  <si>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</si>
  <si>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XI° Giornata</t>
  </si>
  <si>
    <t>XII° Giornata</t>
  </si>
  <si>
    <t>XIII° Giornata</t>
  </si>
  <si>
    <t>XIV° Giornata</t>
  </si>
  <si>
    <t>SOCIETA'</t>
  </si>
  <si>
    <t>CAMPI DI GARA</t>
  </si>
  <si>
    <t>Non toccare mai la zona evidenziata in grigio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</si>
  <si>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</si>
  <si>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</si>
  <si>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</si>
  <si>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</si>
  <si>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</si>
  <si>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</si>
  <si>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</si>
  <si>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</si>
  <si>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Zona da incollare speciale valori e poi ordinare decrescente</t>
  </si>
  <si>
    <t>PER ORDINARE LA CLASSIFICA CONTROL R (minuscolo)</t>
  </si>
  <si>
    <t>CAMPIONATO  COORDINAMENTO PROVINCIALE TORINO</t>
  </si>
  <si>
    <t>COPPA ITALIA UNDER 16 FEMM.LE - GIRONE B</t>
  </si>
  <si>
    <t>VIDES FANTASY</t>
  </si>
  <si>
    <t>POLISPORTIVA VENARIA</t>
  </si>
  <si>
    <t>MASSAUA</t>
  </si>
  <si>
    <t>LASALLIANO</t>
  </si>
  <si>
    <t>SISPORT FIAT</t>
  </si>
  <si>
    <t>VOLLEY CRESCENTINO</t>
  </si>
  <si>
    <t>NICHELINO HESPERIA</t>
  </si>
  <si>
    <t>JOLLY 38</t>
  </si>
  <si>
    <t>domenica</t>
  </si>
  <si>
    <t>Palestra: Scuole Medie - Via Manzoni, 14 - CRESCENTINO</t>
  </si>
  <si>
    <t>lunedi</t>
  </si>
  <si>
    <t>giovedi</t>
  </si>
  <si>
    <t>Palestra: L.S. Cattaneo - Via Sostegno, 41/10 - TORINO</t>
  </si>
  <si>
    <t>Palestra: Ex Scotellaro - via Luini, 195 - TORINO</t>
  </si>
  <si>
    <t>Palestra: Gramsci - Via Motrassino, 10 - VENARIA REALE</t>
  </si>
  <si>
    <t>Palestra: Oratorio S.Giulia - Via Giulia di Barolo - TORINO</t>
  </si>
  <si>
    <t>Palestra: Sisport - Via Olivero, 40 - TORINO</t>
  </si>
  <si>
    <t>Palestra: Scuole Medie Aldo Moro - Via Turati, 2 - NICHELINO</t>
  </si>
  <si>
    <t>CIU16FB</t>
  </si>
  <si>
    <t>Palestra: Marco Polo Via Galimberti, 7 - MONCALIERI</t>
  </si>
  <si>
    <t>mercoledi</t>
  </si>
  <si>
    <t>Palestra Gramsci a Venaria</t>
  </si>
  <si>
    <t>????</t>
  </si>
  <si>
    <t>Palestra: Levi - Via Somalia, 2 - GRUGLIASCO</t>
  </si>
  <si>
    <t>Palestra: Dante Alighieri Via Pacchiotti, 80 TORINO</t>
  </si>
  <si>
    <t>Al 19/5 ore 19,15 Pal. Levi via Somalia,2 Grugliasco</t>
  </si>
  <si>
    <t>ore 19.00</t>
  </si>
  <si>
    <t>AL 21/5/11</t>
  </si>
  <si>
    <t>FORFAIT SISPORT</t>
  </si>
  <si>
    <t>AL 2/5 ore18.00 via luini,195</t>
  </si>
  <si>
    <t>AL 26/5 ore 18 via Olivero,40</t>
  </si>
  <si>
    <t>Al 28/5/11 ore 18.00</t>
  </si>
  <si>
    <t>RINVIATA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</si>
</sst>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dddd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b/>
      <i/>
      <sz val="10"/>
      <color indexed="10"/>
      <name val="Times New Roman"/>
      <family val="1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"/>
      <color indexed="12"/>
      <name val="MS Sans Serif"/>
      <family val="0"/>
    </font>
    <font>
      <u val="single"/>
      <sz val="7"/>
      <color indexed="20"/>
      <name val="MS Sans Serif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MS Sans Serif"/>
      <family val="0"/>
    </font>
    <font>
      <b/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"/>
      <color theme="10"/>
      <name val="MS Sans Serif"/>
      <family val="0"/>
    </font>
    <font>
      <u val="single"/>
      <sz val="7"/>
      <color theme="11"/>
      <name val="MS Sans Serif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10" xfId="0" applyFont="1" applyBorder="1" applyAlignment="1">
      <alignment/>
    </xf>
    <xf numFmtId="14" fontId="5" fillId="33" borderId="0" xfId="0" applyNumberFormat="1" applyFont="1" applyFill="1" applyAlignment="1">
      <alignment/>
    </xf>
    <xf numFmtId="14" fontId="5" fillId="0" borderId="11" xfId="0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14" fontId="5" fillId="0" borderId="12" xfId="0" applyNumberFormat="1" applyFont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 quotePrefix="1">
      <alignment horizontal="right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0" borderId="13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33" borderId="0" xfId="0" applyFont="1" applyFill="1" applyAlignment="1" quotePrefix="1">
      <alignment horizontal="right"/>
    </xf>
    <xf numFmtId="0" fontId="5" fillId="0" borderId="10" xfId="0" applyFont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Fill="1" applyAlignment="1" quotePrefix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 quotePrefix="1">
      <alignment/>
    </xf>
    <xf numFmtId="172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/>
    </xf>
    <xf numFmtId="0" fontId="4" fillId="35" borderId="0" xfId="0" applyFont="1" applyFill="1" applyAlignment="1">
      <alignment/>
    </xf>
    <xf numFmtId="171" fontId="4" fillId="35" borderId="0" xfId="0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2" fontId="4" fillId="35" borderId="0" xfId="0" applyNumberFormat="1" applyFont="1" applyFill="1" applyAlignment="1">
      <alignment horizontal="left"/>
    </xf>
    <xf numFmtId="0" fontId="4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4" fillId="35" borderId="0" xfId="0" applyFont="1" applyFill="1" applyAlignment="1">
      <alignment horizontal="right"/>
    </xf>
    <xf numFmtId="172" fontId="4" fillId="35" borderId="0" xfId="0" applyNumberFormat="1" applyFont="1" applyFill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172" fontId="4" fillId="36" borderId="0" xfId="0" applyNumberFormat="1" applyFont="1" applyFill="1" applyAlignment="1">
      <alignment horizontal="left"/>
    </xf>
    <xf numFmtId="0" fontId="4" fillId="36" borderId="0" xfId="0" applyFont="1" applyFill="1" applyAlignment="1">
      <alignment horizontal="right"/>
    </xf>
    <xf numFmtId="2" fontId="4" fillId="36" borderId="0" xfId="0" applyNumberFormat="1" applyFont="1" applyFill="1" applyAlignment="1">
      <alignment horizontal="left"/>
    </xf>
    <xf numFmtId="171" fontId="4" fillId="36" borderId="0" xfId="0" applyNumberFormat="1" applyFont="1" applyFill="1" applyAlignment="1">
      <alignment horizontal="left"/>
    </xf>
    <xf numFmtId="0" fontId="4" fillId="36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4" fillId="37" borderId="32" xfId="0" applyFont="1" applyFill="1" applyBorder="1" applyAlignment="1">
      <alignment/>
    </xf>
    <xf numFmtId="0" fontId="4" fillId="37" borderId="33" xfId="0" applyFont="1" applyFill="1" applyBorder="1" applyAlignment="1">
      <alignment/>
    </xf>
    <xf numFmtId="0" fontId="4" fillId="36" borderId="33" xfId="0" applyFont="1" applyFill="1" applyBorder="1" applyAlignment="1">
      <alignment/>
    </xf>
    <xf numFmtId="0" fontId="4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1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CLASSIFICA</a:t>
            </a:r>
          </a:p>
        </c:rich>
      </c:tx>
      <c:layout>
        <c:manualLayout>
          <c:xMode val="factor"/>
          <c:yMode val="factor"/>
          <c:x val="-0.0285"/>
          <c:y val="-0.00225"/>
        </c:manualLayout>
      </c:layout>
      <c:spPr>
        <a:noFill/>
        <a:ln>
          <a:noFill/>
        </a:ln>
      </c:spPr>
    </c:title>
    <c:view3D>
      <c:rotX val="25"/>
      <c:hPercent val="221"/>
      <c:rotY val="30"/>
      <c:depthPercent val="100"/>
      <c:rAngAx val="1"/>
    </c:view3D>
    <c:plotArea>
      <c:layout>
        <c:manualLayout>
          <c:xMode val="edge"/>
          <c:yMode val="edge"/>
          <c:x val="0.134"/>
          <c:y val="0.117"/>
          <c:w val="0.8545"/>
          <c:h val="0.7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'Campionato 08 ar V5'!$K$126:$K$133</c:f>
            </c:strRef>
          </c:cat>
          <c:val>
            <c:numRef>
              <c:f>'Campionato 08 ar V5'!$L$126:$L$133</c:f>
            </c:numRef>
          </c:val>
          <c:shape val="box"/>
        </c:ser>
        <c:gapWidth val="83"/>
        <c:gapDepth val="0"/>
        <c:shape val="box"/>
        <c:axId val="19405565"/>
        <c:axId val="40432358"/>
      </c:bar3DChart>
      <c:catAx>
        <c:axId val="19405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432358"/>
        <c:crosses val="autoZero"/>
        <c:auto val="0"/>
        <c:lblOffset val="100"/>
        <c:tickLblSkip val="1"/>
        <c:noMultiLvlLbl val="0"/>
      </c:catAx>
      <c:valAx>
        <c:axId val="40432358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Punti</a:t>
                </a:r>
              </a:p>
            </c:rich>
          </c:tx>
          <c:layout>
            <c:manualLayout>
              <c:xMode val="factor"/>
              <c:yMode val="factor"/>
              <c:x val="-0.1182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5565"/>
        <c:crossesAt val="1"/>
        <c:crossBetween val="between"/>
        <c:dispUnits/>
        <c:majorUnit val="2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147</xdr:row>
      <xdr:rowOff>28575</xdr:rowOff>
    </xdr:from>
    <xdr:to>
      <xdr:col>28</xdr:col>
      <xdr:colOff>9525</xdr:colOff>
      <xdr:row>174</xdr:row>
      <xdr:rowOff>38100</xdr:rowOff>
    </xdr:to>
    <xdr:graphicFrame>
      <xdr:nvGraphicFramePr>
        <xdr:cNvPr id="1" name="Chart 3"/>
        <xdr:cNvGraphicFramePr/>
      </xdr:nvGraphicFramePr>
      <xdr:xfrm>
        <a:off x="123825" y="13401675"/>
        <a:ext cx="144113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5</xdr:row>
      <xdr:rowOff>47625</xdr:rowOff>
    </xdr:from>
    <xdr:to>
      <xdr:col>11</xdr:col>
      <xdr:colOff>904875</xdr:colOff>
      <xdr:row>10</xdr:row>
      <xdr:rowOff>66675</xdr:rowOff>
    </xdr:to>
    <xdr:pic>
      <xdr:nvPicPr>
        <xdr:cNvPr id="2" name="Picture 4" descr="logo_uis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333375"/>
          <a:ext cx="2495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2590800</xdr:colOff>
      <xdr:row>5</xdr:row>
      <xdr:rowOff>19050</xdr:rowOff>
    </xdr:from>
    <xdr:to>
      <xdr:col>16</xdr:col>
      <xdr:colOff>238125</xdr:colOff>
      <xdr:row>10</xdr:row>
      <xdr:rowOff>114300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0" y="304800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2</xdr:row>
      <xdr:rowOff>9525</xdr:rowOff>
    </xdr:from>
    <xdr:to>
      <xdr:col>8</xdr:col>
      <xdr:colOff>285750</xdr:colOff>
      <xdr:row>13</xdr:row>
      <xdr:rowOff>123825</xdr:rowOff>
    </xdr:to>
    <xdr:pic>
      <xdr:nvPicPr>
        <xdr:cNvPr id="4" name="Picture 4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9525"/>
          <a:ext cx="152400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O144"/>
  <sheetViews>
    <sheetView tabSelected="1" zoomScale="70" zoomScaleNormal="70" zoomScalePageLayoutView="0" workbookViewId="0" topLeftCell="B98">
      <selection activeCell="AC121" sqref="AC121"/>
    </sheetView>
  </sheetViews>
  <sheetFormatPr defaultColWidth="9.140625" defaultRowHeight="12.75"/>
  <cols>
    <col min="1" max="1" width="0.2890625" style="1" hidden="1" customWidth="1"/>
    <col min="2" max="2" width="0.13671875" style="1" customWidth="1"/>
    <col min="3" max="3" width="12.421875" style="1" customWidth="1"/>
    <col min="4" max="4" width="3.57421875" style="1" customWidth="1"/>
    <col min="5" max="5" width="8.00390625" style="1" customWidth="1"/>
    <col min="6" max="6" width="11.421875" style="1" customWidth="1"/>
    <col min="7" max="7" width="4.140625" style="1" customWidth="1"/>
    <col min="8" max="8" width="6.421875" style="13" customWidth="1"/>
    <col min="9" max="9" width="25.00390625" style="1" customWidth="1"/>
    <col min="10" max="10" width="2.8515625" style="1" customWidth="1"/>
    <col min="11" max="11" width="24.28125" style="1" customWidth="1"/>
    <col min="12" max="12" width="44.7109375" style="13" customWidth="1"/>
    <col min="13" max="24" width="5.00390625" style="16" customWidth="1"/>
    <col min="25" max="27" width="5.00390625" style="1" customWidth="1"/>
    <col min="28" max="28" width="5.57421875" style="1" hidden="1" customWidth="1"/>
    <col min="29" max="29" width="3.140625" style="1" hidden="1" customWidth="1"/>
    <col min="30" max="30" width="2.57421875" style="1" hidden="1" customWidth="1"/>
    <col min="31" max="32" width="2.421875" style="1" hidden="1" customWidth="1"/>
    <col min="33" max="33" width="16.421875" style="1" hidden="1" customWidth="1"/>
    <col min="34" max="34" width="3.00390625" style="1" hidden="1" customWidth="1"/>
    <col min="35" max="35" width="2.421875" style="1" hidden="1" customWidth="1"/>
    <col min="36" max="36" width="2.8515625" style="1" hidden="1" customWidth="1"/>
    <col min="37" max="37" width="2.57421875" style="1" hidden="1" customWidth="1"/>
    <col min="38" max="38" width="3.28125" style="1" hidden="1" customWidth="1"/>
    <col min="39" max="39" width="3.00390625" style="1" hidden="1" customWidth="1"/>
    <col min="40" max="40" width="3.8515625" style="1" hidden="1" customWidth="1"/>
    <col min="41" max="41" width="0" style="1" hidden="1" customWidth="1"/>
    <col min="42" max="16384" width="9.140625" style="1" customWidth="1"/>
  </cols>
  <sheetData>
    <row r="1" spans="2:41" ht="10.5" customHeight="1" hidden="1">
      <c r="B1" s="2" t="s">
        <v>0</v>
      </c>
      <c r="C1" s="3"/>
      <c r="D1" s="2"/>
      <c r="E1" s="2"/>
      <c r="F1" s="4" t="s">
        <v>55</v>
      </c>
      <c r="G1" s="5"/>
      <c r="H1" s="2"/>
      <c r="I1" s="6" t="s">
        <v>1</v>
      </c>
      <c r="J1" s="7"/>
      <c r="K1" s="8">
        <v>40628</v>
      </c>
      <c r="L1" s="9"/>
      <c r="M1" s="20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0"/>
      <c r="Z1" s="10"/>
      <c r="AA1" s="10"/>
      <c r="AB1" s="35"/>
      <c r="AC1" s="35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s="13" customFormat="1" ht="11.25" customHeight="1" hidden="1">
      <c r="A2" s="2" t="s">
        <v>2</v>
      </c>
      <c r="B2" s="2"/>
      <c r="C2" s="11"/>
      <c r="D2" s="2"/>
      <c r="E2" s="2"/>
      <c r="F2" s="2"/>
      <c r="G2" s="2"/>
      <c r="H2" s="2"/>
      <c r="I2" s="2" t="s">
        <v>3</v>
      </c>
      <c r="J2" s="12"/>
      <c r="K2" s="2"/>
      <c r="L2" s="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0"/>
      <c r="Z2" s="10"/>
      <c r="AA2" s="10"/>
      <c r="AB2" s="35"/>
      <c r="AC2" s="35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7.5" customHeight="1">
      <c r="A3" s="2"/>
      <c r="B3" s="2"/>
      <c r="C3" s="14"/>
      <c r="I3" s="15"/>
      <c r="J3" s="16"/>
      <c r="Y3" s="17"/>
      <c r="Z3" s="17"/>
      <c r="AA3" s="17"/>
      <c r="AB3" s="35"/>
      <c r="AC3" s="35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spans="1:41" ht="7.5" customHeight="1">
      <c r="A4" s="2"/>
      <c r="B4" s="2"/>
      <c r="C4" s="14"/>
      <c r="I4" s="15"/>
      <c r="J4" s="16"/>
      <c r="Y4" s="17"/>
      <c r="Z4" s="17"/>
      <c r="AA4" s="17"/>
      <c r="AB4" s="35"/>
      <c r="AC4" s="35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</row>
    <row r="5" spans="1:41" ht="7.5" customHeight="1">
      <c r="A5" s="2"/>
      <c r="B5" s="2"/>
      <c r="C5" s="14"/>
      <c r="I5" s="15"/>
      <c r="J5" s="16"/>
      <c r="Y5" s="17"/>
      <c r="Z5" s="17"/>
      <c r="AA5" s="17"/>
      <c r="AB5" s="35"/>
      <c r="AC5" s="35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</row>
    <row r="6" spans="1:41" ht="7.5" customHeight="1">
      <c r="A6" s="2"/>
      <c r="B6" s="2"/>
      <c r="C6" s="14"/>
      <c r="I6" s="15"/>
      <c r="J6" s="16"/>
      <c r="Y6" s="17"/>
      <c r="Z6" s="17"/>
      <c r="AA6" s="17"/>
      <c r="AB6" s="35"/>
      <c r="AC6" s="35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0.5" customHeight="1">
      <c r="A7" s="2"/>
      <c r="B7" s="2"/>
      <c r="C7" s="14"/>
      <c r="F7" s="70"/>
      <c r="I7" s="15"/>
      <c r="J7" s="16"/>
      <c r="Y7" s="17"/>
      <c r="Z7" s="17"/>
      <c r="AA7" s="17"/>
      <c r="AB7" s="35"/>
      <c r="AC7" s="35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0.5" customHeight="1">
      <c r="A8" s="2"/>
      <c r="B8" s="2"/>
      <c r="C8" s="14"/>
      <c r="F8" s="70"/>
      <c r="I8" s="15"/>
      <c r="J8" s="16"/>
      <c r="Y8" s="17"/>
      <c r="Z8" s="17"/>
      <c r="AA8" s="17"/>
      <c r="AB8" s="35"/>
      <c r="AC8" s="35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1" ht="12" customHeight="1">
      <c r="A9" s="2"/>
      <c r="B9" s="2"/>
      <c r="C9" s="14"/>
      <c r="I9" s="15"/>
      <c r="J9" s="16"/>
      <c r="Y9" s="17"/>
      <c r="Z9" s="17"/>
      <c r="AA9" s="17"/>
      <c r="AB9" s="35"/>
      <c r="AC9" s="35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</row>
    <row r="10" spans="1:41" ht="12" customHeight="1">
      <c r="A10" s="2"/>
      <c r="B10" s="2"/>
      <c r="C10" s="14"/>
      <c r="I10" s="15"/>
      <c r="J10" s="16"/>
      <c r="Y10" s="17"/>
      <c r="Z10" s="17"/>
      <c r="AA10" s="17"/>
      <c r="AB10" s="35"/>
      <c r="AC10" s="35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ht="12" customHeight="1">
      <c r="A11" s="2"/>
      <c r="B11" s="2"/>
      <c r="C11" s="14"/>
      <c r="I11" s="15"/>
      <c r="J11" s="16"/>
      <c r="Y11" s="17"/>
      <c r="Z11" s="17"/>
      <c r="AA11" s="17"/>
      <c r="AB11" s="35"/>
      <c r="AC11" s="35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spans="1:41" ht="12" customHeight="1">
      <c r="A12" s="2"/>
      <c r="B12" s="2"/>
      <c r="C12" s="14"/>
      <c r="I12" s="15"/>
      <c r="J12" s="16"/>
      <c r="Y12" s="17"/>
      <c r="Z12" s="17"/>
      <c r="AA12" s="17"/>
      <c r="AB12" s="35"/>
      <c r="AC12" s="35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ht="12" customHeight="1">
      <c r="A13" s="2"/>
      <c r="B13" s="2"/>
      <c r="C13" s="14"/>
      <c r="I13" s="122" t="s">
        <v>35</v>
      </c>
      <c r="J13" s="122"/>
      <c r="K13" s="122"/>
      <c r="L13" s="122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35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</row>
    <row r="14" spans="1:41" ht="12" customHeight="1">
      <c r="A14" s="2"/>
      <c r="B14" s="2"/>
      <c r="C14" s="14"/>
      <c r="I14" s="15"/>
      <c r="J14" s="16"/>
      <c r="Y14" s="17"/>
      <c r="Z14" s="17"/>
      <c r="AA14" s="17"/>
      <c r="AB14" s="35"/>
      <c r="AC14" s="35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</row>
    <row r="15" spans="1:41" ht="12" customHeight="1">
      <c r="A15" s="2"/>
      <c r="B15" s="2"/>
      <c r="C15" s="14"/>
      <c r="I15" s="123" t="s">
        <v>36</v>
      </c>
      <c r="J15" s="123"/>
      <c r="K15" s="123"/>
      <c r="L15" s="123"/>
      <c r="Y15" s="17"/>
      <c r="Z15" s="17"/>
      <c r="AA15" s="17"/>
      <c r="AB15" s="35"/>
      <c r="AC15" s="35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</row>
    <row r="16" spans="1:41" ht="12" customHeight="1">
      <c r="A16" s="2"/>
      <c r="B16" s="2"/>
      <c r="C16" s="14"/>
      <c r="I16" s="15"/>
      <c r="J16" s="16"/>
      <c r="Y16" s="17"/>
      <c r="Z16" s="17"/>
      <c r="AA16" s="17"/>
      <c r="AB16" s="35"/>
      <c r="AC16" s="35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1:41" ht="17.25" customHeight="1" thickBot="1">
      <c r="A17" s="2"/>
      <c r="B17" s="2"/>
      <c r="C17" s="14"/>
      <c r="D17" s="18"/>
      <c r="E17" s="18"/>
      <c r="F17" s="32"/>
      <c r="G17" s="18"/>
      <c r="H17" s="19"/>
      <c r="Y17" s="17"/>
      <c r="Z17" s="17"/>
      <c r="AA17" s="17"/>
      <c r="AB17" s="35"/>
      <c r="AC17" s="35"/>
      <c r="AD17" s="36"/>
      <c r="AE17" s="36"/>
      <c r="AF17" s="36"/>
      <c r="AG17" s="36" t="s">
        <v>25</v>
      </c>
      <c r="AH17" s="37" t="s">
        <v>26</v>
      </c>
      <c r="AI17" s="37" t="s">
        <v>27</v>
      </c>
      <c r="AJ17" s="37" t="s">
        <v>28</v>
      </c>
      <c r="AK17" s="37" t="s">
        <v>29</v>
      </c>
      <c r="AL17" s="37" t="s">
        <v>30</v>
      </c>
      <c r="AM17" s="37" t="s">
        <v>31</v>
      </c>
      <c r="AN17" s="37" t="s">
        <v>32</v>
      </c>
      <c r="AO17" s="36"/>
    </row>
    <row r="18" spans="1:41" ht="14.25" customHeight="1">
      <c r="A18" s="14" t="s">
        <v>4</v>
      </c>
      <c r="B18" s="20">
        <v>2</v>
      </c>
      <c r="C18" s="57"/>
      <c r="D18" s="58" t="s">
        <v>5</v>
      </c>
      <c r="E18" s="58">
        <v>1</v>
      </c>
      <c r="F18" s="67" t="s">
        <v>47</v>
      </c>
      <c r="G18" s="60" t="s">
        <v>6</v>
      </c>
      <c r="H18" s="61">
        <v>18</v>
      </c>
      <c r="I18" s="104" t="s">
        <v>37</v>
      </c>
      <c r="J18" s="98"/>
      <c r="K18" s="99"/>
      <c r="L18" s="100"/>
      <c r="Y18" s="17"/>
      <c r="Z18" s="17"/>
      <c r="AA18" s="17"/>
      <c r="AB18" s="38" t="str">
        <f>+$H$100</f>
        <v>Palestra: Ex Scotellaro - via Luini, 195 - TORINO</v>
      </c>
      <c r="AC18" s="35"/>
      <c r="AD18" s="36"/>
      <c r="AE18" s="36"/>
      <c r="AF18" s="36"/>
      <c r="AG18" s="36" t="str">
        <f>+$I$18</f>
        <v>VIDES FANTASY</v>
      </c>
      <c r="AH18" s="36">
        <f>+$AD$32+$AD$36+$AE$39+$AD$45+$AE$50+$AD$54+$AE$61+$AE$67+$AE$71+$AD$74+$AE$80+$AD$85+$AE$89+$AD$96</f>
        <v>14</v>
      </c>
      <c r="AI18" s="36">
        <f>+$AF$32+$AF$36+$AF$39+$AF$45+$AF$50+$AF$54+$AF$61+$AF$67+$AF$71+$AF$74+$AF$80+$AF$85+$AF$89+$AF$96</f>
        <v>5</v>
      </c>
      <c r="AJ18" s="36">
        <f>+$AH$32+$AH$36+$AI$39+$AH$45+$AI$50+$AH$54+$AI$61+$AI$67+$AI$71+$AH$74+$AI$80+$AH$85+$AI$89+$AH$96</f>
        <v>5</v>
      </c>
      <c r="AK18" s="36">
        <f>+$AI$32+$AI$36+$AH$39+$AI$45+$AH$50+$AI$54+$AH$61+$AH$67+$AH$71+$AI$74+$AH$80+$AI$85+$AH$89+$AI$96</f>
        <v>0</v>
      </c>
      <c r="AL18" s="36">
        <f>+$M$32+$M$36+$N$39+$M$45+$N$50+$M$54+$N$61+$N$67+$N$71+$M$74+$N$80+$M$85+$N$89+$M$96</f>
        <v>15</v>
      </c>
      <c r="AM18" s="36">
        <f>+$N$32+$N$36+$M$39+$N$45+$M$50+$N$54+$M$61+$M$67+$M$71+$N$74+$M$80+$N$85+$M$89+$N$96</f>
        <v>2</v>
      </c>
      <c r="AN18" s="36">
        <f aca="true" t="shared" si="0" ref="AN18:AN25">AL18/AM18</f>
        <v>7.5</v>
      </c>
      <c r="AO18" s="36"/>
    </row>
    <row r="19" spans="1:41" ht="14.25" customHeight="1">
      <c r="A19" s="14" t="s">
        <v>4</v>
      </c>
      <c r="B19" s="20">
        <v>1</v>
      </c>
      <c r="C19" s="57"/>
      <c r="D19" s="58" t="s">
        <v>5</v>
      </c>
      <c r="E19" s="58">
        <v>2</v>
      </c>
      <c r="F19" s="67" t="s">
        <v>45</v>
      </c>
      <c r="G19" s="60" t="s">
        <v>6</v>
      </c>
      <c r="H19" s="61">
        <v>18</v>
      </c>
      <c r="I19" s="105" t="s">
        <v>38</v>
      </c>
      <c r="J19" s="98"/>
      <c r="K19" s="99"/>
      <c r="L19" s="100"/>
      <c r="Y19" s="17"/>
      <c r="Z19" s="17"/>
      <c r="AA19" s="17"/>
      <c r="AB19" s="39" t="str">
        <f>+$H$101</f>
        <v>Palestra: Gramsci - Via Motrassino, 10 - VENARIA REALE</v>
      </c>
      <c r="AC19" s="35"/>
      <c r="AD19" s="36"/>
      <c r="AE19" s="36"/>
      <c r="AF19" s="36"/>
      <c r="AG19" s="36" t="str">
        <f>+$I$19</f>
        <v>POLISPORTIVA VENARIA</v>
      </c>
      <c r="AH19" s="36">
        <f>+$AD$29+$AE$36+$AD$42+$AD$46+$AE$49+$AD$55+$AE$60+$AE$64+$AD$71+$AE$77+$AE$81+$AD$84+$AE$90+$AD$95</f>
        <v>1</v>
      </c>
      <c r="AI19" s="36">
        <f>+$AF$29+$AF$36+$AF$42+$AF$46+$AF$49+$AF$55+$AF$60+$AF$64+$AF$71+$AF$77+$AF$81+$AF$84+$AF$90+$AF$95</f>
        <v>2</v>
      </c>
      <c r="AJ19" s="36">
        <f>+$AH$29+$AI$36+$AH$42+$AH$46+$AI$49+$AH$55+$AI$60+$AI$64+$AH$71+$AI$77+$AI$81+$AH$84+$AI$90+$AH$95</f>
        <v>0</v>
      </c>
      <c r="AK19" s="36">
        <f>+$AI$29+$AH$36+$AI$42+$AI$46+$AH$49+$AI$55+$AH$60+$AH$64+$AI$71+$AH$77+$AH$81+$AI$84+$AH$90+$AI$95</f>
        <v>2</v>
      </c>
      <c r="AL19" s="36">
        <f>+$M$29+$N$36+$M$42+$M$46+$N$49+$M$55+$N$60+$N$64+$M$71+$N$77+$N$81+$M$84+$N$90+$M$95</f>
        <v>3</v>
      </c>
      <c r="AM19" s="36">
        <f>+$N$29+$M$36+$N$42+$N$46+$M$49+$N$55+$M$60+$M$64+$N$71+$M$77+$M$81+$N$84+$M$90+$N$95</f>
        <v>6</v>
      </c>
      <c r="AN19" s="36">
        <f t="shared" si="0"/>
        <v>0.5</v>
      </c>
      <c r="AO19" s="36"/>
    </row>
    <row r="20" spans="1:41" ht="14.25" customHeight="1">
      <c r="A20" s="14" t="s">
        <v>4</v>
      </c>
      <c r="B20" s="20">
        <v>0</v>
      </c>
      <c r="C20" s="57"/>
      <c r="D20" s="58" t="s">
        <v>5</v>
      </c>
      <c r="E20" s="58">
        <v>3</v>
      </c>
      <c r="F20" s="67">
        <f aca="true" t="shared" si="1" ref="F20:F25">$K$1+B20</f>
        <v>40628</v>
      </c>
      <c r="G20" s="60" t="s">
        <v>6</v>
      </c>
      <c r="H20" s="61">
        <v>15.45</v>
      </c>
      <c r="I20" s="105" t="s">
        <v>39</v>
      </c>
      <c r="J20" s="98"/>
      <c r="K20" s="99"/>
      <c r="L20" s="100"/>
      <c r="Y20" s="17"/>
      <c r="Z20" s="17"/>
      <c r="AA20" s="17"/>
      <c r="AB20" s="39" t="str">
        <f>+$H$102</f>
        <v>Palestra: L.S. Cattaneo - Via Sostegno, 41/10 - TORINO</v>
      </c>
      <c r="AC20" s="35"/>
      <c r="AD20" s="36"/>
      <c r="AE20" s="36"/>
      <c r="AF20" s="36"/>
      <c r="AG20" s="36" t="str">
        <f>+$I$20</f>
        <v>MASSAUA</v>
      </c>
      <c r="AH20" s="36">
        <f>+$AD$30+$AE$35+$AD$39+$AE$46+$AD$52+$AD$56+$AE$59+$AE$65+$AD$70+$AE$74+$AD$81+$AE$87+$AE$91+$AD$94</f>
        <v>0</v>
      </c>
      <c r="AI20" s="36">
        <f>+$AF$30+$AF$35+$AF$39+$AF$46+$AF$52+$AF$56+$AF$59+$AF$65+$AF$70+$AF$74+$AF$81+$AF$87+$AF$91+$AF$94</f>
        <v>3</v>
      </c>
      <c r="AJ20" s="36">
        <f>+$AH$30+$AI$35+$AH$39+$AI$46+$AH$52+$AH$56+$AI$59+$AI$65+$AH$70+$AI$74+$AH$81+$AI$87+$AI$91+$AH$94</f>
        <v>0</v>
      </c>
      <c r="AK20" s="36">
        <f>+$AI$30+$AH$35+$AI$39+$AH$46+$AI$52+$AI$56+$AH$59+$AH$65+$AI$70+$AH$74+$AI$81+$AH$87+$AH$91+$AI$94</f>
        <v>3</v>
      </c>
      <c r="AL20" s="36">
        <f>+$M$30+$N$35+$M$39+$N$46+$M$52+$M$56+$N$59+$N$65+$M$70+$N$74+$M$81+$N$87+$N$91+$M$94</f>
        <v>0</v>
      </c>
      <c r="AM20" s="36">
        <f>+$N$30+$M$35+$N$39+$M$46+$N$52+$N$56+$M$59+$M$65+$N$70+$M$74+$N$81+$M$87+$M$91+$N$94</f>
        <v>9</v>
      </c>
      <c r="AN20" s="36">
        <f t="shared" si="0"/>
        <v>0</v>
      </c>
      <c r="AO20" s="36"/>
    </row>
    <row r="21" spans="1:41" ht="14.25" customHeight="1">
      <c r="A21" s="14" t="s">
        <v>4</v>
      </c>
      <c r="B21" s="20">
        <v>5</v>
      </c>
      <c r="C21" s="57"/>
      <c r="D21" s="58" t="s">
        <v>5</v>
      </c>
      <c r="E21" s="58">
        <v>4</v>
      </c>
      <c r="F21" s="67" t="s">
        <v>48</v>
      </c>
      <c r="G21" s="60" t="s">
        <v>6</v>
      </c>
      <c r="H21" s="61">
        <v>18</v>
      </c>
      <c r="I21" s="105" t="s">
        <v>40</v>
      </c>
      <c r="J21" s="98"/>
      <c r="K21" s="99"/>
      <c r="L21" s="100"/>
      <c r="Y21" s="17"/>
      <c r="Z21" s="17"/>
      <c r="AA21" s="17"/>
      <c r="AB21" s="39" t="str">
        <f>+$H$103</f>
        <v>Palestra: Oratorio S.Giulia - Via Giulia di Barolo - TORINO</v>
      </c>
      <c r="AC21" s="35"/>
      <c r="AD21" s="36"/>
      <c r="AE21" s="36"/>
      <c r="AF21" s="36"/>
      <c r="AG21" s="36" t="str">
        <f>+$I$21</f>
        <v>LASALLIANO</v>
      </c>
      <c r="AH21" s="36">
        <f>+$AD$31+$AE$34+$AD$40+$AE$45+$AD$49+$AE$56+$AD$62+$AE$66+$AD$69+$AE$75+$AD$80+$AE$84+$AD$91+$AE$97</f>
        <v>1</v>
      </c>
      <c r="AI21" s="36">
        <f>+$AF$31+$AF$34+$AF$40+$AF$45+$AF$49+$AF$56+$AF$62+$AF$66+$AF$69+$AF$75+$AF$80+$AF$84+$AF$91+$AF$97</f>
        <v>4</v>
      </c>
      <c r="AJ21" s="36">
        <f>+$AH$31+$AI$34+$AH$40+$AI$45+$AH$49+$AI$56+$AH$62+$AI$66+$AH$69+$AI$75+$AH$80+$AI$84+$AH$91+$AI$97</f>
        <v>0</v>
      </c>
      <c r="AK21" s="36">
        <f>+$AI$31+$AH$34+$AI$40+$AH$45+$AI$49+$AH$56+$AI$62+$AH$66+$AI$69+$AH$75+$AI$80+$AH$84+$AI$91+$AH$97</f>
        <v>4</v>
      </c>
      <c r="AL21" s="36">
        <f>+$M$31+$N$34+$M$40+$N$45+$M$49+$N$56+$M$62+$N$66+$M$69+$N$75+$M$80+$N$84+$M$91+$N$97</f>
        <v>2</v>
      </c>
      <c r="AM21" s="36">
        <f>+$N$31+$M$34+$N$40+$M$45+$N$49+$M$56+$N$62+$M$66+$N$69+$M$75+$N$80+$M$84+$N$91+$M$97</f>
        <v>12</v>
      </c>
      <c r="AN21" s="36">
        <f t="shared" si="0"/>
        <v>0.16666666666666666</v>
      </c>
      <c r="AO21" s="36"/>
    </row>
    <row r="22" spans="1:41" ht="14.25" customHeight="1">
      <c r="A22" s="14" t="s">
        <v>4</v>
      </c>
      <c r="B22" s="20">
        <v>0</v>
      </c>
      <c r="C22" s="57"/>
      <c r="D22" s="58" t="s">
        <v>5</v>
      </c>
      <c r="E22" s="58">
        <v>5</v>
      </c>
      <c r="F22" s="67">
        <f t="shared" si="1"/>
        <v>40628</v>
      </c>
      <c r="G22" s="60" t="s">
        <v>6</v>
      </c>
      <c r="H22" s="61">
        <v>18</v>
      </c>
      <c r="I22" s="106" t="s">
        <v>41</v>
      </c>
      <c r="J22" s="101"/>
      <c r="K22" s="102"/>
      <c r="L22" s="103"/>
      <c r="Y22" s="17"/>
      <c r="Z22" s="17"/>
      <c r="AA22" s="17"/>
      <c r="AB22" s="39" t="str">
        <f>+$H$104</f>
        <v>Palestra: Sisport - Via Olivero, 40 - TORINO</v>
      </c>
      <c r="AC22" s="35"/>
      <c r="AD22" s="36"/>
      <c r="AE22" s="36"/>
      <c r="AF22" s="36"/>
      <c r="AG22" s="36" t="str">
        <f>+$I$22</f>
        <v>SISPORT FIAT</v>
      </c>
      <c r="AH22" s="36">
        <f>+$AE$31+$AE$37+$AD$41+$AE$44+$AD$50+$AE$55+$AD$59+$AD$66+$AD$72+$AE$76+$AD$79+$AE$85+$AD$90+$AE$94</f>
        <v>2</v>
      </c>
      <c r="AI22" s="36">
        <f>+$AF$31+$AF$37+$AF$41+$AF$44+$AF$50+$AF$55+$AF$59+$AF$66+$AF$72+$AF$76+$AF$79+$AF$85+$AF$90+$AF$94</f>
        <v>4</v>
      </c>
      <c r="AJ22" s="36">
        <f>+$AI$31+$AI$37+$AH$41+$AI$44+$AH$50+$AI$55+$AH$59+$AH$66+$AH$72+$AI$76+$AH$79+$AI$85+$AH$90+$AI$94</f>
        <v>1</v>
      </c>
      <c r="AK22" s="36">
        <f>+$AH$31+$AH$37+$AI$41+$AH$44+$AI$50+$AH$55+$AI$59+$AI$66+$AI$72+$AH$76+$AI$79+$AH$85+$AI$90+$AH$94</f>
        <v>3</v>
      </c>
      <c r="AL22" s="36">
        <f>+$N$31+$N$37+$M$41+$N$44+$M$50+$N$55+$M$59+$M$66+$M$72+$N$76+$M$79+$N$85+$M$90+$N$94</f>
        <v>3</v>
      </c>
      <c r="AM22" s="36">
        <f>+$M$31+$M$37+$N$41+$M$44+$N$50+$M$55+$N$59+$N$66+$N$72+$M$76+$N$79+$M$85+$N$90+$M$94</f>
        <v>11</v>
      </c>
      <c r="AN22" s="36">
        <f t="shared" si="0"/>
        <v>0.2727272727272727</v>
      </c>
      <c r="AO22" s="36"/>
    </row>
    <row r="23" spans="1:41" ht="14.25" customHeight="1">
      <c r="A23" s="21" t="s">
        <v>4</v>
      </c>
      <c r="B23" s="20">
        <v>1</v>
      </c>
      <c r="C23" s="57"/>
      <c r="D23" s="58" t="s">
        <v>5</v>
      </c>
      <c r="E23" s="58">
        <v>6</v>
      </c>
      <c r="F23" s="67" t="s">
        <v>45</v>
      </c>
      <c r="G23" s="60" t="s">
        <v>6</v>
      </c>
      <c r="H23" s="63">
        <v>11</v>
      </c>
      <c r="I23" s="105" t="s">
        <v>42</v>
      </c>
      <c r="J23" s="98"/>
      <c r="K23" s="99"/>
      <c r="L23" s="100"/>
      <c r="Y23" s="17"/>
      <c r="Z23" s="17"/>
      <c r="AA23" s="17"/>
      <c r="AB23" s="39" t="str">
        <f>+$H$105</f>
        <v>Palestra: Scuole Medie - Via Manzoni, 14 - CRESCENTINO</v>
      </c>
      <c r="AC23" s="35"/>
      <c r="AD23" s="36"/>
      <c r="AE23" s="36"/>
      <c r="AF23" s="36"/>
      <c r="AG23" s="36" t="str">
        <f>+$I$23</f>
        <v>VOLLEY CRESCENTINO</v>
      </c>
      <c r="AH23" s="36">
        <f>+$AE$30+$AD$34+$AE$41+$AE$47+$AD$51+$AE$54+$AD$60+$AD$65+$AE$69+$AD$76+$AD$82+$AE$86+$AD$89+$AE$95</f>
        <v>8</v>
      </c>
      <c r="AI23" s="36">
        <f>+$AF$30+$AF$34+$AF$41+$AF$47+$AF$51+$AF$54+$AF$60+$AF$65+$AF$69+$AF$76+$AF$82+$AF$86+$AF$89+$AF$95</f>
        <v>3</v>
      </c>
      <c r="AJ23" s="36">
        <f>+$AI$30+$AH$34+$AI$41+$AI$47+$AH$51+$AI$54+$AH$60+$AH$65+$AI$69+$AH$76+$AH$82+$AI$86+$AH$89+$AI$95</f>
        <v>3</v>
      </c>
      <c r="AK23" s="36">
        <f>+$AH$30+$AI$34+$AH$41+$AH$47+$AI$51+$AH$54+$AI$60+$AI$65+$AH$69+$AI$76+$AI$82+$AH$86+$AI$89+$AH$95</f>
        <v>0</v>
      </c>
      <c r="AL23" s="36">
        <f>+$N$30+$M$34+$N$41+$N$47+$M$51+$N$54+$M$60+$M$65+$N$69+$M$76+$M$82+$N$86+$M$89+$N$95</f>
        <v>9</v>
      </c>
      <c r="AM23" s="36">
        <f>+$M$30+$N$34+$M$41+$M$47+$N$51+$M$54+$N$60+$N$65+$M$69+$N$76+$N$82+$M$86+$N$89+$M$95</f>
        <v>2</v>
      </c>
      <c r="AN23" s="36">
        <f t="shared" si="0"/>
        <v>4.5</v>
      </c>
      <c r="AO23" s="36"/>
    </row>
    <row r="24" spans="1:41" ht="14.25" customHeight="1">
      <c r="A24" s="21" t="s">
        <v>4</v>
      </c>
      <c r="B24" s="22">
        <v>4</v>
      </c>
      <c r="C24" s="57"/>
      <c r="D24" s="58" t="s">
        <v>5</v>
      </c>
      <c r="E24" s="58">
        <v>7</v>
      </c>
      <c r="F24" s="92" t="s">
        <v>57</v>
      </c>
      <c r="G24" s="93" t="s">
        <v>6</v>
      </c>
      <c r="H24" s="94">
        <v>18.3</v>
      </c>
      <c r="I24" s="106" t="s">
        <v>43</v>
      </c>
      <c r="J24" s="101"/>
      <c r="K24" s="102"/>
      <c r="L24" s="103"/>
      <c r="AB24" s="39" t="str">
        <f>+$H$106</f>
        <v>Palestra: Scuole Medie Aldo Moro - Via Turati, 2 - NICHELINO</v>
      </c>
      <c r="AC24" s="36"/>
      <c r="AD24" s="36"/>
      <c r="AE24" s="36"/>
      <c r="AF24" s="36"/>
      <c r="AG24" s="36" t="str">
        <f>+$I$24</f>
        <v>NICHELINO HESPERIA</v>
      </c>
      <c r="AH24" s="36">
        <f>+$AE$29+$AD$35+$AE$40+$AD$44+$AE$51+$AE$57+$AD$61+$AD$64+$AE$70+$AD$75+$AE$79+$AD$86+$AD$92+$AE$96</f>
        <v>9</v>
      </c>
      <c r="AI24" s="36">
        <f>+$AF$29+$AF$35+$AF$40+$AF$44+$AF$51+$AF$57+$AF$61+$AF$64+$AF$70+$AF$75+$AF$79+$AF$86+$AF$92+$AF$96</f>
        <v>4</v>
      </c>
      <c r="AJ24" s="36">
        <f>+$AI$29+$AH$35+$AI$40+$AH$44+$AI$51+$AI$57+$AH$61+$AH$64+$AI$70+$AH$75+$AI$79+$AH$86+$AH$92+$AI$96</f>
        <v>3</v>
      </c>
      <c r="AK24" s="36">
        <f>+$AH$29+$AI$35+$AH$40+$AI$44+$AH$51+$AH$57+$AI$61+$AI$64+$AH$70+$AI$75+$AH$79+$AI$86+$AI$92+$AH$96</f>
        <v>1</v>
      </c>
      <c r="AL24" s="36">
        <f>+$N$29+$M$35+$N$40+$M$44+$N$51+$N$57+$M$61+$M$64+$N$70+$M$75+$N$79+$M$86+$M$92+$N$96</f>
        <v>10</v>
      </c>
      <c r="AM24" s="36">
        <f>+$M$29+$N$35+$M$40+$N$44+$M$51+$M$57+$N$61+$N$64+$M$70+$N$75+$M$79+$N$86+$N$92+$M$96</f>
        <v>3</v>
      </c>
      <c r="AN24" s="36">
        <f t="shared" si="0"/>
        <v>3.3333333333333335</v>
      </c>
      <c r="AO24" s="36"/>
    </row>
    <row r="25" spans="1:41" ht="13.5" thickBot="1">
      <c r="A25" s="21" t="s">
        <v>4</v>
      </c>
      <c r="B25" s="22">
        <v>0</v>
      </c>
      <c r="C25" s="57"/>
      <c r="D25" s="58" t="s">
        <v>5</v>
      </c>
      <c r="E25" s="58">
        <v>8</v>
      </c>
      <c r="F25" s="67">
        <f t="shared" si="1"/>
        <v>40628</v>
      </c>
      <c r="G25" s="60" t="s">
        <v>6</v>
      </c>
      <c r="H25" s="61">
        <v>15.3</v>
      </c>
      <c r="I25" s="107" t="s">
        <v>44</v>
      </c>
      <c r="J25" s="98"/>
      <c r="K25" s="99"/>
      <c r="L25" s="100"/>
      <c r="AB25" s="39" t="str">
        <f>+$H$107</f>
        <v>Palestra: Marco Polo Via Galimberti, 7 - MONCALIERI</v>
      </c>
      <c r="AC25" s="36"/>
      <c r="AD25" s="36"/>
      <c r="AE25" s="36"/>
      <c r="AF25" s="36"/>
      <c r="AG25" s="36" t="str">
        <f>+$I$25</f>
        <v>JOLLY 38</v>
      </c>
      <c r="AH25" s="36">
        <f>+$AE$32+$AD$37+$AE$42+$AD$47+$AE$52+$AD$57+$AE$62+$AD$67+$AE$72+$AD$77+$AE$82+$AD$87+$AE$92+$AD$97</f>
        <v>10</v>
      </c>
      <c r="AI25" s="36">
        <f>+$AF$32+$AF$37+$AF$42+$AF$47+$AF$52+$AF$57+$AF$62+$AF$67+$AF$72+$AF$77+$AF$82+$AF$87+$AF$92+$AF$97</f>
        <v>5</v>
      </c>
      <c r="AJ25" s="36">
        <f>+$AI$32+$AH$37+$AI$42+$AH$47+$AI$52+$AH$57+$AI$62+$AH$67+$AI$72+$AH$77+$AI$82+$AH$87+$AI$92+$AH$97</f>
        <v>3</v>
      </c>
      <c r="AK25" s="36">
        <f>+$AH$32+$AI$37+$AH$42+$AI$47+$AH$52+$AI$57+$AH$62+$AI$67+$AH$72+$AI$77+$AH$82+$AI$87+$AH$92+$AI$97</f>
        <v>2</v>
      </c>
      <c r="AL25" s="36">
        <f>+$N$32+$M$37+$N$42+$M$47+$N$52+$M$57+$N$62+$M$67+$N$72+$M$77+$N$82+$M$87+$N$92+$M$97</f>
        <v>11</v>
      </c>
      <c r="AM25" s="36">
        <f>+$M$32+$N$37+$M$42+$N$47+$M$52+$N$57+$M$62+$N$67+$M$72+$N$77+$M$82+$N$87+$M$92+$N$97</f>
        <v>8</v>
      </c>
      <c r="AN25" s="36">
        <f t="shared" si="0"/>
        <v>1.375</v>
      </c>
      <c r="AO25" s="36"/>
    </row>
    <row r="26" spans="1:41" ht="6" customHeight="1">
      <c r="A26" s="33"/>
      <c r="B26" s="23"/>
      <c r="C26" s="57"/>
      <c r="D26" s="58"/>
      <c r="E26" s="64"/>
      <c r="F26" s="59"/>
      <c r="G26" s="60"/>
      <c r="H26" s="61"/>
      <c r="I26" s="62"/>
      <c r="J26" s="62"/>
      <c r="K26" s="62"/>
      <c r="AB26" s="40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</row>
    <row r="27" spans="1:41" ht="6" customHeight="1">
      <c r="A27" s="33"/>
      <c r="B27" s="23"/>
      <c r="C27" s="57"/>
      <c r="D27" s="58"/>
      <c r="E27" s="64"/>
      <c r="F27" s="59"/>
      <c r="G27" s="60"/>
      <c r="H27" s="61"/>
      <c r="I27" s="62"/>
      <c r="J27" s="62"/>
      <c r="K27" s="62"/>
      <c r="AB27" s="40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1:41" ht="13.5" thickBot="1">
      <c r="A28" s="2"/>
      <c r="B28" s="2"/>
      <c r="C28" s="62"/>
      <c r="D28" s="62"/>
      <c r="E28" s="62"/>
      <c r="F28" s="59"/>
      <c r="G28" s="65" t="s">
        <v>8</v>
      </c>
      <c r="H28" s="61"/>
      <c r="I28" s="62"/>
      <c r="J28" s="62"/>
      <c r="K28" s="62"/>
      <c r="AB28" s="40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</row>
    <row r="29" spans="1:41" ht="12.75">
      <c r="A29" s="24">
        <v>0</v>
      </c>
      <c r="B29" s="2"/>
      <c r="C29" s="60" t="str">
        <f>+$F$1</f>
        <v>CIU16FB</v>
      </c>
      <c r="D29" s="66">
        <v>101</v>
      </c>
      <c r="E29" s="67">
        <f>+F29</f>
        <v>40684</v>
      </c>
      <c r="F29" s="68">
        <v>40684</v>
      </c>
      <c r="G29" s="62" t="s">
        <v>6</v>
      </c>
      <c r="H29" s="61">
        <f>+$H$19</f>
        <v>18</v>
      </c>
      <c r="I29" s="62" t="str">
        <f>+$I$19</f>
        <v>POLISPORTIVA VENARIA</v>
      </c>
      <c r="J29" s="58" t="s">
        <v>7</v>
      </c>
      <c r="K29" s="62" t="str">
        <f>+$I$24</f>
        <v>NICHELINO HESPERIA</v>
      </c>
      <c r="M29" s="34"/>
      <c r="N29" s="81"/>
      <c r="O29" s="82"/>
      <c r="P29" s="83"/>
      <c r="Q29" s="82"/>
      <c r="R29" s="83"/>
      <c r="S29" s="82"/>
      <c r="T29" s="83"/>
      <c r="U29" s="82"/>
      <c r="V29" s="83"/>
      <c r="W29" s="84"/>
      <c r="X29" s="83"/>
      <c r="AB29" s="40" t="str">
        <f>+$AB$19</f>
        <v>Palestra: Gramsci - Via Motrassino, 10 - VENARIA REALE</v>
      </c>
      <c r="AC29" s="36"/>
      <c r="AD29" s="41">
        <f>IF($N$29=2,2,IF($M$29=3,3,IF($M$29=2,1,0)))</f>
        <v>0</v>
      </c>
      <c r="AE29" s="42">
        <f>IF($M$29=2,2,IF($N$29=3,3,IF($N$29=2,1,0)))</f>
        <v>0</v>
      </c>
      <c r="AF29" s="42">
        <f>IF($M$29+$N$29&gt;0,1,0)</f>
        <v>0</v>
      </c>
      <c r="AG29" s="43"/>
      <c r="AH29" s="43">
        <f>IF($AD$29&lt;2,0,1)</f>
        <v>0</v>
      </c>
      <c r="AI29" s="44">
        <f>IF($AE$29&lt;2,0,1)</f>
        <v>0</v>
      </c>
      <c r="AJ29" s="36"/>
      <c r="AK29" s="36"/>
      <c r="AL29" s="36"/>
      <c r="AM29" s="36"/>
      <c r="AN29" s="36"/>
      <c r="AO29" s="36"/>
    </row>
    <row r="30" spans="1:41" ht="12.75">
      <c r="A30" s="25"/>
      <c r="B30" s="2"/>
      <c r="C30" s="60" t="str">
        <f>+$F$1</f>
        <v>CIU16FB</v>
      </c>
      <c r="D30" s="66">
        <v>102</v>
      </c>
      <c r="E30" s="67" t="str">
        <f>+F30</f>
        <v>????</v>
      </c>
      <c r="F30" s="68" t="s">
        <v>59</v>
      </c>
      <c r="G30" s="62" t="s">
        <v>6</v>
      </c>
      <c r="H30" s="61">
        <f>+$H$20</f>
        <v>15.45</v>
      </c>
      <c r="I30" s="62" t="str">
        <f>+$I$20</f>
        <v>MASSAUA</v>
      </c>
      <c r="J30" s="58" t="s">
        <v>7</v>
      </c>
      <c r="K30" s="62" t="str">
        <f>+$I$23</f>
        <v>VOLLEY CRESCENTINO</v>
      </c>
      <c r="L30" s="13" t="s">
        <v>62</v>
      </c>
      <c r="M30" s="34"/>
      <c r="N30" s="81"/>
      <c r="O30" s="85"/>
      <c r="P30" s="86"/>
      <c r="Q30" s="85"/>
      <c r="R30" s="86"/>
      <c r="S30" s="85"/>
      <c r="T30" s="86"/>
      <c r="U30" s="85"/>
      <c r="V30" s="86"/>
      <c r="W30" s="87"/>
      <c r="X30" s="86"/>
      <c r="AB30" s="40" t="str">
        <f>+$AB$20</f>
        <v>Palestra: L.S. Cattaneo - Via Sostegno, 41/10 - TORINO</v>
      </c>
      <c r="AC30" s="36"/>
      <c r="AD30" s="45">
        <f>IF($N$30=2,2,IF($M$30=3,3,IF($M$30=2,1,0)))</f>
        <v>0</v>
      </c>
      <c r="AE30" s="46">
        <f>IF($M$30=2,2,IF($N$30=3,3,IF($N$30=2,1,0)))</f>
        <v>0</v>
      </c>
      <c r="AF30" s="46">
        <f>IF($M$30+$N$30&gt;0,1,0)</f>
        <v>0</v>
      </c>
      <c r="AG30" s="47"/>
      <c r="AH30" s="47">
        <f>IF($AD$30&lt;2,0,1)</f>
        <v>0</v>
      </c>
      <c r="AI30" s="48">
        <f>IF($AE$30&lt;2,0,1)</f>
        <v>0</v>
      </c>
      <c r="AJ30" s="36"/>
      <c r="AK30" s="36"/>
      <c r="AL30" s="36"/>
      <c r="AM30" s="36"/>
      <c r="AN30" s="36"/>
      <c r="AO30" s="36"/>
    </row>
    <row r="31" spans="1:41" ht="12.75">
      <c r="A31" s="25"/>
      <c r="B31" s="2"/>
      <c r="C31" s="60" t="str">
        <f>+$F$1</f>
        <v>CIU16FB</v>
      </c>
      <c r="D31" s="66">
        <v>103</v>
      </c>
      <c r="E31" s="67">
        <f>+F31</f>
        <v>40633</v>
      </c>
      <c r="F31" s="68">
        <f>+$K1+$B$21</f>
        <v>40633</v>
      </c>
      <c r="G31" s="62" t="s">
        <v>6</v>
      </c>
      <c r="H31" s="61">
        <f>+$H$21</f>
        <v>18</v>
      </c>
      <c r="I31" s="62" t="str">
        <f>+$I$21</f>
        <v>LASALLIANO</v>
      </c>
      <c r="J31" s="58" t="s">
        <v>7</v>
      </c>
      <c r="K31" s="62" t="str">
        <f>+$I$22</f>
        <v>SISPORT FIAT</v>
      </c>
      <c r="M31" s="34">
        <v>2</v>
      </c>
      <c r="N31" s="81">
        <v>3</v>
      </c>
      <c r="O31" s="85">
        <v>17</v>
      </c>
      <c r="P31" s="86">
        <v>25</v>
      </c>
      <c r="Q31" s="85">
        <v>25</v>
      </c>
      <c r="R31" s="86">
        <v>19</v>
      </c>
      <c r="S31" s="85">
        <v>25</v>
      </c>
      <c r="T31" s="86">
        <v>22</v>
      </c>
      <c r="U31" s="85">
        <v>18</v>
      </c>
      <c r="V31" s="86">
        <v>25</v>
      </c>
      <c r="W31" s="87">
        <v>16</v>
      </c>
      <c r="X31" s="86">
        <v>18</v>
      </c>
      <c r="AB31" s="40" t="str">
        <f>+$AB$21</f>
        <v>Palestra: Oratorio S.Giulia - Via Giulia di Barolo - TORINO</v>
      </c>
      <c r="AC31" s="36"/>
      <c r="AD31" s="45">
        <f>IF($N$31=2,2,IF($M$31=3,3,IF($M$31=2,1,0)))</f>
        <v>1</v>
      </c>
      <c r="AE31" s="46">
        <f>IF($M$31=2,2,IF($N$31=3,3,IF($N$31=2,1,0)))</f>
        <v>2</v>
      </c>
      <c r="AF31" s="46">
        <f>IF($M$31+$N$31&gt;0,1,0)</f>
        <v>1</v>
      </c>
      <c r="AG31" s="47"/>
      <c r="AH31" s="47">
        <f>IF($AD$31&lt;2,0,1)</f>
        <v>0</v>
      </c>
      <c r="AI31" s="48">
        <f>IF($AE$31&lt;2,0,1)</f>
        <v>1</v>
      </c>
      <c r="AJ31" s="36"/>
      <c r="AK31" s="36"/>
      <c r="AL31" s="36"/>
      <c r="AM31" s="36"/>
      <c r="AN31" s="36"/>
      <c r="AO31" s="36"/>
    </row>
    <row r="32" spans="1:41" ht="13.5" thickBot="1">
      <c r="A32" s="26"/>
      <c r="B32" s="2"/>
      <c r="C32" s="60" t="str">
        <f>+$F$1</f>
        <v>CIU16FB</v>
      </c>
      <c r="D32" s="66">
        <v>104</v>
      </c>
      <c r="E32" s="67">
        <f>+F32</f>
        <v>40630</v>
      </c>
      <c r="F32" s="68">
        <f>+$K1+$B$18</f>
        <v>40630</v>
      </c>
      <c r="G32" s="62" t="s">
        <v>6</v>
      </c>
      <c r="H32" s="61">
        <f>+$H$18</f>
        <v>18</v>
      </c>
      <c r="I32" s="62" t="str">
        <f>+$I$18</f>
        <v>VIDES FANTASY</v>
      </c>
      <c r="J32" s="58" t="s">
        <v>7</v>
      </c>
      <c r="K32" s="62" t="str">
        <f>+$I$25</f>
        <v>JOLLY 38</v>
      </c>
      <c r="M32" s="34">
        <v>3</v>
      </c>
      <c r="N32" s="81">
        <v>0</v>
      </c>
      <c r="O32" s="88">
        <v>25</v>
      </c>
      <c r="P32" s="89">
        <v>17</v>
      </c>
      <c r="Q32" s="88">
        <v>25</v>
      </c>
      <c r="R32" s="89">
        <v>18</v>
      </c>
      <c r="S32" s="88">
        <v>25</v>
      </c>
      <c r="T32" s="89">
        <v>18</v>
      </c>
      <c r="U32" s="88"/>
      <c r="V32" s="89"/>
      <c r="W32" s="90"/>
      <c r="X32" s="89"/>
      <c r="AB32" s="40" t="str">
        <f>+$AB$18</f>
        <v>Palestra: Ex Scotellaro - via Luini, 195 - TORINO</v>
      </c>
      <c r="AC32" s="36"/>
      <c r="AD32" s="45">
        <f>IF($N$32=2,2,IF($M$32=3,3,IF($M$32=2,1,0)))</f>
        <v>3</v>
      </c>
      <c r="AE32" s="46">
        <f>IF($M$32=2,2,IF($N$32=3,3,IF($N$32=2,1,0)))</f>
        <v>0</v>
      </c>
      <c r="AF32" s="46">
        <f>IF($M$32+$N$32&gt;0,1,0)</f>
        <v>1</v>
      </c>
      <c r="AG32" s="47"/>
      <c r="AH32" s="47">
        <f>IF($AD$32&lt;2,0,1)</f>
        <v>1</v>
      </c>
      <c r="AI32" s="48">
        <f>IF($AE$32&lt;2,0,1)</f>
        <v>0</v>
      </c>
      <c r="AJ32" s="36"/>
      <c r="AK32" s="36"/>
      <c r="AL32" s="36"/>
      <c r="AM32" s="36"/>
      <c r="AN32" s="36"/>
      <c r="AO32" s="36"/>
    </row>
    <row r="33" spans="1:41" ht="13.5" thickBot="1">
      <c r="A33" s="2"/>
      <c r="B33" s="2"/>
      <c r="C33" s="62"/>
      <c r="D33" s="62"/>
      <c r="E33" s="62"/>
      <c r="F33" s="68"/>
      <c r="G33" s="65" t="s">
        <v>9</v>
      </c>
      <c r="H33" s="61"/>
      <c r="I33" s="62"/>
      <c r="J33" s="58"/>
      <c r="K33" s="62"/>
      <c r="AB33" s="40"/>
      <c r="AC33" s="36"/>
      <c r="AD33" s="49"/>
      <c r="AE33" s="50"/>
      <c r="AF33" s="50"/>
      <c r="AG33" s="50"/>
      <c r="AH33" s="50"/>
      <c r="AI33" s="51"/>
      <c r="AJ33" s="36"/>
      <c r="AK33" s="36"/>
      <c r="AL33" s="36"/>
      <c r="AM33" s="36"/>
      <c r="AN33" s="36"/>
      <c r="AO33" s="36"/>
    </row>
    <row r="34" spans="1:41" ht="12.75">
      <c r="A34" s="24">
        <f>A29+7</f>
        <v>7</v>
      </c>
      <c r="B34" s="2"/>
      <c r="C34" s="60" t="str">
        <f>+$F$1</f>
        <v>CIU16FB</v>
      </c>
      <c r="D34" s="66">
        <v>105</v>
      </c>
      <c r="E34" s="67">
        <f>+F34</f>
        <v>40636</v>
      </c>
      <c r="F34" s="68">
        <f>+$K1+$B$23+$A$34</f>
        <v>40636</v>
      </c>
      <c r="G34" s="62" t="s">
        <v>6</v>
      </c>
      <c r="H34" s="61">
        <f>+$H$23</f>
        <v>11</v>
      </c>
      <c r="I34" s="62" t="str">
        <f>+$I$23</f>
        <v>VOLLEY CRESCENTINO</v>
      </c>
      <c r="J34" s="58" t="s">
        <v>7</v>
      </c>
      <c r="K34" s="62" t="str">
        <f>+$I$21</f>
        <v>LASALLIANO</v>
      </c>
      <c r="M34" s="34">
        <v>3</v>
      </c>
      <c r="N34" s="81">
        <v>0</v>
      </c>
      <c r="O34" s="82">
        <v>25</v>
      </c>
      <c r="P34" s="83">
        <v>18</v>
      </c>
      <c r="Q34" s="82">
        <v>25</v>
      </c>
      <c r="R34" s="83">
        <v>8</v>
      </c>
      <c r="S34" s="82">
        <v>25</v>
      </c>
      <c r="T34" s="83">
        <v>7</v>
      </c>
      <c r="U34" s="82"/>
      <c r="V34" s="83"/>
      <c r="W34" s="84"/>
      <c r="X34" s="83"/>
      <c r="AB34" s="40" t="str">
        <f>+$AB$23</f>
        <v>Palestra: Scuole Medie - Via Manzoni, 14 - CRESCENTINO</v>
      </c>
      <c r="AC34" s="36"/>
      <c r="AD34" s="45">
        <f>IF($N$34=2,2,IF($M$34=3,3,IF($M$34=2,1,0)))</f>
        <v>3</v>
      </c>
      <c r="AE34" s="46">
        <f>IF($M$34=2,2,IF($N$34=3,3,IF($N$34=2,1,0)))</f>
        <v>0</v>
      </c>
      <c r="AF34" s="46">
        <f>IF($M$34+$N$34&gt;0,1,0)</f>
        <v>1</v>
      </c>
      <c r="AG34" s="47"/>
      <c r="AH34" s="47">
        <f>IF($AD$34&lt;2,0,1)</f>
        <v>1</v>
      </c>
      <c r="AI34" s="48">
        <f>IF($AE$34&lt;2,0,1)</f>
        <v>0</v>
      </c>
      <c r="AJ34" s="36"/>
      <c r="AK34" s="36"/>
      <c r="AL34" s="36"/>
      <c r="AM34" s="36"/>
      <c r="AN34" s="36"/>
      <c r="AO34" s="36"/>
    </row>
    <row r="35" spans="1:41" ht="12.75">
      <c r="A35" s="25"/>
      <c r="B35" s="2"/>
      <c r="C35" s="60" t="str">
        <f>+$F$1</f>
        <v>CIU16FB</v>
      </c>
      <c r="D35" s="66">
        <v>106</v>
      </c>
      <c r="E35" s="67">
        <f>+F35</f>
        <v>40632</v>
      </c>
      <c r="F35" s="68">
        <v>40632</v>
      </c>
      <c r="G35" s="62" t="s">
        <v>6</v>
      </c>
      <c r="H35" s="61">
        <f>+$H$24</f>
        <v>18.3</v>
      </c>
      <c r="I35" s="62" t="str">
        <f>+$I$24</f>
        <v>NICHELINO HESPERIA</v>
      </c>
      <c r="J35" s="58" t="s">
        <v>7</v>
      </c>
      <c r="K35" s="62" t="str">
        <f>+$I$20</f>
        <v>MASSAUA</v>
      </c>
      <c r="M35" s="34">
        <v>3</v>
      </c>
      <c r="N35" s="81">
        <v>0</v>
      </c>
      <c r="O35" s="85">
        <v>25</v>
      </c>
      <c r="P35" s="86">
        <v>22</v>
      </c>
      <c r="Q35" s="85">
        <v>25</v>
      </c>
      <c r="R35" s="86">
        <v>22</v>
      </c>
      <c r="S35" s="85">
        <v>25</v>
      </c>
      <c r="T35" s="86">
        <v>11</v>
      </c>
      <c r="U35" s="85"/>
      <c r="V35" s="86"/>
      <c r="W35" s="87"/>
      <c r="X35" s="86"/>
      <c r="AB35" s="40" t="str">
        <f>+$AB$24</f>
        <v>Palestra: Scuole Medie Aldo Moro - Via Turati, 2 - NICHELINO</v>
      </c>
      <c r="AC35" s="36"/>
      <c r="AD35" s="45">
        <f>IF($N$35=2,2,IF($M$35=3,3,IF($M$35=2,1,0)))</f>
        <v>3</v>
      </c>
      <c r="AE35" s="46">
        <f>IF($M$35=2,2,IF($N$35=3,3,IF($N$35=2,1,0)))</f>
        <v>0</v>
      </c>
      <c r="AF35" s="46">
        <f>IF($M$35+$N$35&gt;0,1,0)</f>
        <v>1</v>
      </c>
      <c r="AG35" s="47"/>
      <c r="AH35" s="47">
        <f>IF($AD$35&lt;2,0,1)</f>
        <v>1</v>
      </c>
      <c r="AI35" s="48">
        <f>IF($AE$35&lt;2,0,1)</f>
        <v>0</v>
      </c>
      <c r="AJ35" s="36"/>
      <c r="AK35" s="36"/>
      <c r="AL35" s="36"/>
      <c r="AM35" s="36"/>
      <c r="AN35" s="36"/>
      <c r="AO35" s="36"/>
    </row>
    <row r="36" spans="1:41" ht="12.75">
      <c r="A36" s="25"/>
      <c r="B36" s="2"/>
      <c r="C36" s="60" t="str">
        <f>+$F$1</f>
        <v>CIU16FB</v>
      </c>
      <c r="D36" s="66">
        <v>107</v>
      </c>
      <c r="E36" s="67">
        <f>+F36</f>
        <v>40637</v>
      </c>
      <c r="F36" s="68">
        <f>+$K1+$B$18+$A$34</f>
        <v>40637</v>
      </c>
      <c r="G36" s="62" t="s">
        <v>6</v>
      </c>
      <c r="H36" s="94">
        <v>18.45</v>
      </c>
      <c r="I36" s="62" t="str">
        <f>+$I$18</f>
        <v>VIDES FANTASY</v>
      </c>
      <c r="J36" s="58" t="s">
        <v>7</v>
      </c>
      <c r="K36" s="62" t="str">
        <f>+$I$19</f>
        <v>POLISPORTIVA VENARIA</v>
      </c>
      <c r="M36" s="34">
        <v>3</v>
      </c>
      <c r="N36" s="81">
        <v>2</v>
      </c>
      <c r="O36" s="85">
        <v>25</v>
      </c>
      <c r="P36" s="86">
        <v>20</v>
      </c>
      <c r="Q36" s="85">
        <v>24</v>
      </c>
      <c r="R36" s="86">
        <v>26</v>
      </c>
      <c r="S36" s="85">
        <v>25</v>
      </c>
      <c r="T36" s="86">
        <v>16</v>
      </c>
      <c r="U36" s="85">
        <v>22</v>
      </c>
      <c r="V36" s="86">
        <v>25</v>
      </c>
      <c r="W36" s="87">
        <v>18</v>
      </c>
      <c r="X36" s="86">
        <v>16</v>
      </c>
      <c r="AB36" s="40" t="str">
        <f>+$AB$18</f>
        <v>Palestra: Ex Scotellaro - via Luini, 195 - TORINO</v>
      </c>
      <c r="AC36" s="36"/>
      <c r="AD36" s="45">
        <f>IF($N$36=2,2,IF($M$36=3,3,IF($M$36=2,1,0)))</f>
        <v>2</v>
      </c>
      <c r="AE36" s="46">
        <f>IF($M$36=2,2,IF($N$36=3,3,IF($N$36=2,1,0)))</f>
        <v>1</v>
      </c>
      <c r="AF36" s="46">
        <f>IF($M$36+$N$36&gt;0,1,0)</f>
        <v>1</v>
      </c>
      <c r="AG36" s="47"/>
      <c r="AH36" s="47">
        <f>IF($AD$36&lt;2,0,1)</f>
        <v>1</v>
      </c>
      <c r="AI36" s="48">
        <f>IF($AE$36&lt;2,0,1)</f>
        <v>0</v>
      </c>
      <c r="AJ36" s="36"/>
      <c r="AK36" s="36"/>
      <c r="AL36" s="36"/>
      <c r="AM36" s="36"/>
      <c r="AN36" s="36"/>
      <c r="AO36" s="36"/>
    </row>
    <row r="37" spans="1:41" ht="13.5" thickBot="1">
      <c r="A37" s="26"/>
      <c r="B37" s="2"/>
      <c r="C37" s="60" t="str">
        <f>+$F$1</f>
        <v>CIU16FB</v>
      </c>
      <c r="D37" s="66">
        <v>108</v>
      </c>
      <c r="E37" s="67">
        <f>+F37</f>
        <v>40635</v>
      </c>
      <c r="F37" s="68">
        <f>+$K1+$B$25+$A$34</f>
        <v>40635</v>
      </c>
      <c r="G37" s="62" t="s">
        <v>6</v>
      </c>
      <c r="H37" s="61">
        <f>+$H$25</f>
        <v>15.3</v>
      </c>
      <c r="I37" s="62" t="str">
        <f>+$I$25</f>
        <v>JOLLY 38</v>
      </c>
      <c r="J37" s="58" t="s">
        <v>7</v>
      </c>
      <c r="K37" s="62" t="str">
        <f>+$I$22</f>
        <v>SISPORT FIAT</v>
      </c>
      <c r="L37" s="13" t="s">
        <v>64</v>
      </c>
      <c r="M37" s="34"/>
      <c r="N37" s="81"/>
      <c r="O37" s="88"/>
      <c r="P37" s="89"/>
      <c r="Q37" s="88"/>
      <c r="R37" s="89"/>
      <c r="S37" s="88"/>
      <c r="T37" s="89"/>
      <c r="U37" s="88"/>
      <c r="V37" s="89"/>
      <c r="W37" s="90"/>
      <c r="X37" s="89"/>
      <c r="AB37" s="40" t="str">
        <f>+$AB$25</f>
        <v>Palestra: Marco Polo Via Galimberti, 7 - MONCALIERI</v>
      </c>
      <c r="AC37" s="36"/>
      <c r="AD37" s="45">
        <f>IF($N$37=2,2,IF($M$37=3,3,IF($M$37=2,1,0)))</f>
        <v>0</v>
      </c>
      <c r="AE37" s="46">
        <f>IF($M$37=2,2,IF($N$37=3,3,IF($N$37=2,1,0)))</f>
        <v>0</v>
      </c>
      <c r="AF37" s="46">
        <f>IF($M$37+$N$37&gt;0,1,0)</f>
        <v>0</v>
      </c>
      <c r="AG37" s="47"/>
      <c r="AH37" s="47">
        <f>IF($AD$37&lt;2,0,1)</f>
        <v>0</v>
      </c>
      <c r="AI37" s="48">
        <f>IF($AE$37&lt;2,0,1)</f>
        <v>0</v>
      </c>
      <c r="AJ37" s="36"/>
      <c r="AK37" s="36"/>
      <c r="AL37" s="36"/>
      <c r="AM37" s="36"/>
      <c r="AN37" s="36"/>
      <c r="AO37" s="36"/>
    </row>
    <row r="38" spans="1:41" ht="13.5" thickBot="1">
      <c r="A38" s="2"/>
      <c r="B38" s="2"/>
      <c r="C38" s="62"/>
      <c r="D38" s="62"/>
      <c r="E38" s="62"/>
      <c r="F38" s="68"/>
      <c r="G38" s="65" t="s">
        <v>10</v>
      </c>
      <c r="H38" s="61"/>
      <c r="I38" s="62"/>
      <c r="J38" s="58"/>
      <c r="K38" s="62"/>
      <c r="AB38" s="40"/>
      <c r="AC38" s="36"/>
      <c r="AD38" s="49"/>
      <c r="AE38" s="50"/>
      <c r="AF38" s="50"/>
      <c r="AG38" s="50"/>
      <c r="AH38" s="50"/>
      <c r="AI38" s="51"/>
      <c r="AJ38" s="36"/>
      <c r="AK38" s="36"/>
      <c r="AL38" s="36"/>
      <c r="AM38" s="36"/>
      <c r="AN38" s="36"/>
      <c r="AO38" s="36"/>
    </row>
    <row r="39" spans="1:41" ht="12.75">
      <c r="A39" s="24">
        <f>A34+7</f>
        <v>14</v>
      </c>
      <c r="B39" s="2"/>
      <c r="C39" s="60" t="str">
        <f>+$F$1</f>
        <v>CIU16FB</v>
      </c>
      <c r="D39" s="66">
        <v>109</v>
      </c>
      <c r="E39" s="67">
        <f>+F39</f>
        <v>40640</v>
      </c>
      <c r="F39" s="68">
        <v>40640</v>
      </c>
      <c r="G39" s="62" t="s">
        <v>6</v>
      </c>
      <c r="H39" s="61">
        <v>19.15</v>
      </c>
      <c r="I39" s="62" t="str">
        <f>+$I$20</f>
        <v>MASSAUA</v>
      </c>
      <c r="J39" s="58" t="s">
        <v>7</v>
      </c>
      <c r="K39" s="62" t="str">
        <f>+$I$18</f>
        <v>VIDES FANTASY</v>
      </c>
      <c r="L39" s="13" t="s">
        <v>60</v>
      </c>
      <c r="M39" s="34">
        <v>0</v>
      </c>
      <c r="N39" s="81">
        <v>3</v>
      </c>
      <c r="O39" s="82">
        <v>13</v>
      </c>
      <c r="P39" s="83">
        <v>25</v>
      </c>
      <c r="Q39" s="82">
        <v>19</v>
      </c>
      <c r="R39" s="83">
        <v>25</v>
      </c>
      <c r="S39" s="82">
        <v>15</v>
      </c>
      <c r="T39" s="83">
        <v>25</v>
      </c>
      <c r="U39" s="82"/>
      <c r="V39" s="83"/>
      <c r="W39" s="84"/>
      <c r="X39" s="83"/>
      <c r="AB39" s="40" t="str">
        <f>+$AB$20</f>
        <v>Palestra: L.S. Cattaneo - Via Sostegno, 41/10 - TORINO</v>
      </c>
      <c r="AC39" s="36"/>
      <c r="AD39" s="45">
        <f>IF($N$39=2,2,IF($M$39=3,3,IF($M$39=2,1,0)))</f>
        <v>0</v>
      </c>
      <c r="AE39" s="46">
        <f>IF($M$39=2,2,IF($N$39=3,3,IF($N$39=2,1,0)))</f>
        <v>3</v>
      </c>
      <c r="AF39" s="46">
        <f>IF($M$39+$N$39&gt;0,1,0)</f>
        <v>1</v>
      </c>
      <c r="AG39" s="47"/>
      <c r="AH39" s="47">
        <f>IF($AD$39&lt;2,0,1)</f>
        <v>0</v>
      </c>
      <c r="AI39" s="48">
        <f>IF($AE$39&lt;2,0,1)</f>
        <v>1</v>
      </c>
      <c r="AJ39" s="36"/>
      <c r="AK39" s="36"/>
      <c r="AL39" s="36"/>
      <c r="AM39" s="36"/>
      <c r="AN39" s="36"/>
      <c r="AO39" s="36"/>
    </row>
    <row r="40" spans="1:41" ht="12.75">
      <c r="A40" s="25"/>
      <c r="B40" s="2"/>
      <c r="C40" s="60" t="str">
        <f>+$F$1</f>
        <v>CIU16FB</v>
      </c>
      <c r="D40" s="62">
        <v>110</v>
      </c>
      <c r="E40" s="67">
        <f>+F40</f>
        <v>40647</v>
      </c>
      <c r="F40" s="68">
        <f>+$K1+$B$21+$A$39</f>
        <v>40647</v>
      </c>
      <c r="G40" s="62" t="s">
        <v>6</v>
      </c>
      <c r="H40" s="61">
        <f>+$H$21</f>
        <v>18</v>
      </c>
      <c r="I40" s="62" t="str">
        <f>+$I$21</f>
        <v>LASALLIANO</v>
      </c>
      <c r="J40" s="58" t="s">
        <v>7</v>
      </c>
      <c r="K40" s="62" t="str">
        <f>+$I$24</f>
        <v>NICHELINO HESPERIA</v>
      </c>
      <c r="M40" s="34">
        <v>0</v>
      </c>
      <c r="N40" s="81">
        <v>3</v>
      </c>
      <c r="O40" s="85">
        <v>12</v>
      </c>
      <c r="P40" s="86">
        <v>25</v>
      </c>
      <c r="Q40" s="85">
        <v>15</v>
      </c>
      <c r="R40" s="86">
        <v>25</v>
      </c>
      <c r="S40" s="85">
        <v>22</v>
      </c>
      <c r="T40" s="86">
        <v>25</v>
      </c>
      <c r="U40" s="85"/>
      <c r="V40" s="86"/>
      <c r="W40" s="87"/>
      <c r="X40" s="86"/>
      <c r="AB40" s="40" t="str">
        <f>+$AB$21</f>
        <v>Palestra: Oratorio S.Giulia - Via Giulia di Barolo - TORINO</v>
      </c>
      <c r="AC40" s="36"/>
      <c r="AD40" s="45">
        <f>IF($N$40=2,2,IF($M$40=3,3,IF($M$40=2,1,0)))</f>
        <v>0</v>
      </c>
      <c r="AE40" s="46">
        <f>IF($M$40=2,2,IF($N$40=3,3,IF($N$40=2,1,0)))</f>
        <v>3</v>
      </c>
      <c r="AF40" s="46">
        <f>IF($M$40+$N$40&gt;0,1,0)</f>
        <v>1</v>
      </c>
      <c r="AG40" s="47"/>
      <c r="AH40" s="47">
        <f>IF($AD$40&lt;2,0,1)</f>
        <v>0</v>
      </c>
      <c r="AI40" s="48">
        <f>IF($AE$40&lt;2,0,1)</f>
        <v>1</v>
      </c>
      <c r="AJ40" s="36"/>
      <c r="AK40" s="36"/>
      <c r="AL40" s="36"/>
      <c r="AM40" s="36"/>
      <c r="AN40" s="36"/>
      <c r="AO40" s="36"/>
    </row>
    <row r="41" spans="1:41" ht="12.75">
      <c r="A41" s="25"/>
      <c r="B41" s="2"/>
      <c r="C41" s="60" t="str">
        <f>+$F$1</f>
        <v>CIU16FB</v>
      </c>
      <c r="D41" s="62">
        <v>111</v>
      </c>
      <c r="E41" s="67">
        <f>+F41</f>
        <v>40642</v>
      </c>
      <c r="F41" s="68">
        <f>+$K1+$B$22+$A$39</f>
        <v>40642</v>
      </c>
      <c r="G41" s="62" t="s">
        <v>6</v>
      </c>
      <c r="H41" s="61">
        <f>+$H$22</f>
        <v>18</v>
      </c>
      <c r="I41" s="62" t="str">
        <f>+$I$22</f>
        <v>SISPORT FIAT</v>
      </c>
      <c r="J41" s="58" t="s">
        <v>7</v>
      </c>
      <c r="K41" s="62" t="str">
        <f>+$I$23</f>
        <v>VOLLEY CRESCENTINO</v>
      </c>
      <c r="L41" s="13" t="s">
        <v>65</v>
      </c>
      <c r="M41" s="34">
        <v>0</v>
      </c>
      <c r="N41" s="81">
        <v>3</v>
      </c>
      <c r="O41" s="85">
        <v>0</v>
      </c>
      <c r="P41" s="86">
        <v>25</v>
      </c>
      <c r="Q41" s="85">
        <v>0</v>
      </c>
      <c r="R41" s="86">
        <v>25</v>
      </c>
      <c r="S41" s="85">
        <v>0</v>
      </c>
      <c r="T41" s="86">
        <v>25</v>
      </c>
      <c r="U41" s="85"/>
      <c r="V41" s="86"/>
      <c r="W41" s="87"/>
      <c r="X41" s="86"/>
      <c r="AB41" s="40" t="str">
        <f>+$AB$22</f>
        <v>Palestra: Sisport - Via Olivero, 40 - TORINO</v>
      </c>
      <c r="AC41" s="36"/>
      <c r="AD41" s="45">
        <f>IF($N$41=2,2,IF($M$41=3,3,IF($M$41=2,1,0)))</f>
        <v>0</v>
      </c>
      <c r="AE41" s="46">
        <f>IF($M$41=2,2,IF($N$41=3,3,IF($N$41=2,1,0)))</f>
        <v>3</v>
      </c>
      <c r="AF41" s="46">
        <f>IF($M$41+$N$41&gt;0,1,0)</f>
        <v>1</v>
      </c>
      <c r="AG41" s="47"/>
      <c r="AH41" s="47">
        <f>IF($AD$41&lt;2,0,1)</f>
        <v>0</v>
      </c>
      <c r="AI41" s="48">
        <f>IF($AE$41&lt;2,0,1)</f>
        <v>1</v>
      </c>
      <c r="AJ41" s="36"/>
      <c r="AK41" s="36"/>
      <c r="AL41" s="36"/>
      <c r="AM41" s="36"/>
      <c r="AN41" s="36"/>
      <c r="AO41" s="36"/>
    </row>
    <row r="42" spans="1:41" ht="13.5" thickBot="1">
      <c r="A42" s="26"/>
      <c r="B42" s="2"/>
      <c r="C42" s="60" t="str">
        <f>+$F$1</f>
        <v>CIU16FB</v>
      </c>
      <c r="D42" s="62">
        <v>112</v>
      </c>
      <c r="E42" s="67">
        <f>+F42</f>
        <v>40643</v>
      </c>
      <c r="F42" s="68">
        <f>+$K1+$B$19+$A$39</f>
        <v>40643</v>
      </c>
      <c r="G42" s="62" t="s">
        <v>6</v>
      </c>
      <c r="H42" s="61">
        <f>+$H$19</f>
        <v>18</v>
      </c>
      <c r="I42" s="62" t="str">
        <f>+$I$19</f>
        <v>POLISPORTIVA VENARIA</v>
      </c>
      <c r="J42" s="58" t="s">
        <v>7</v>
      </c>
      <c r="K42" s="62" t="str">
        <f>+$I$25</f>
        <v>JOLLY 38</v>
      </c>
      <c r="M42" s="34">
        <v>1</v>
      </c>
      <c r="N42" s="81">
        <v>3</v>
      </c>
      <c r="O42" s="88">
        <v>27</v>
      </c>
      <c r="P42" s="89">
        <v>25</v>
      </c>
      <c r="Q42" s="88">
        <v>12</v>
      </c>
      <c r="R42" s="89">
        <v>25</v>
      </c>
      <c r="S42" s="88">
        <v>10</v>
      </c>
      <c r="T42" s="89">
        <v>25</v>
      </c>
      <c r="U42" s="88">
        <v>24</v>
      </c>
      <c r="V42" s="89">
        <v>26</v>
      </c>
      <c r="W42" s="90"/>
      <c r="X42" s="89"/>
      <c r="AB42" s="40" t="str">
        <f>+$AB$19</f>
        <v>Palestra: Gramsci - Via Motrassino, 10 - VENARIA REALE</v>
      </c>
      <c r="AC42" s="36"/>
      <c r="AD42" s="45">
        <f>IF($N$42=2,2,IF($M$42=3,3,IF($M$42=2,1,0)))</f>
        <v>0</v>
      </c>
      <c r="AE42" s="46">
        <f>IF($M$42=2,2,IF($N$42=3,3,IF($N$42=2,1,0)))</f>
        <v>3</v>
      </c>
      <c r="AF42" s="46">
        <f>IF($M$42+$N$42&gt;0,1,0)</f>
        <v>1</v>
      </c>
      <c r="AG42" s="47"/>
      <c r="AH42" s="47">
        <f>IF($AD$42&lt;2,0,1)</f>
        <v>0</v>
      </c>
      <c r="AI42" s="48">
        <f>IF($AE$42&lt;2,0,1)</f>
        <v>1</v>
      </c>
      <c r="AJ42" s="36"/>
      <c r="AK42" s="36"/>
      <c r="AL42" s="36"/>
      <c r="AM42" s="36"/>
      <c r="AN42" s="36"/>
      <c r="AO42" s="36"/>
    </row>
    <row r="43" spans="1:41" ht="13.5" thickBot="1">
      <c r="A43" s="2"/>
      <c r="B43" s="2"/>
      <c r="C43" s="62"/>
      <c r="D43" s="62"/>
      <c r="E43" s="62"/>
      <c r="F43" s="68"/>
      <c r="G43" s="65" t="s">
        <v>11</v>
      </c>
      <c r="H43" s="61"/>
      <c r="I43" s="62"/>
      <c r="J43" s="58"/>
      <c r="K43" s="62"/>
      <c r="AB43" s="40"/>
      <c r="AC43" s="36"/>
      <c r="AD43" s="49"/>
      <c r="AE43" s="50"/>
      <c r="AF43" s="50"/>
      <c r="AG43" s="50"/>
      <c r="AH43" s="50"/>
      <c r="AI43" s="51"/>
      <c r="AJ43" s="36"/>
      <c r="AK43" s="36"/>
      <c r="AL43" s="36"/>
      <c r="AM43" s="36"/>
      <c r="AN43" s="36"/>
      <c r="AO43" s="36"/>
    </row>
    <row r="44" spans="1:41" ht="12.75">
      <c r="A44" s="24">
        <f>A39+7</f>
        <v>21</v>
      </c>
      <c r="B44" s="2"/>
      <c r="C44" s="60" t="str">
        <f>+$F$1</f>
        <v>CIU16FB</v>
      </c>
      <c r="D44" s="62">
        <v>113</v>
      </c>
      <c r="E44" s="67">
        <f>+F44</f>
        <v>40653</v>
      </c>
      <c r="F44" s="68">
        <f>+$K1+$B$24+$A$44</f>
        <v>40653</v>
      </c>
      <c r="G44" s="62" t="s">
        <v>6</v>
      </c>
      <c r="H44" s="61">
        <f>+$H$24</f>
        <v>18.3</v>
      </c>
      <c r="I44" s="62" t="str">
        <f>+$I$24</f>
        <v>NICHELINO HESPERIA</v>
      </c>
      <c r="J44" s="58" t="s">
        <v>7</v>
      </c>
      <c r="K44" s="62" t="str">
        <f>+$I$22</f>
        <v>SISPORT FIAT</v>
      </c>
      <c r="M44" s="34">
        <v>3</v>
      </c>
      <c r="N44" s="81">
        <v>0</v>
      </c>
      <c r="O44" s="82">
        <v>25</v>
      </c>
      <c r="P44" s="83">
        <v>23</v>
      </c>
      <c r="Q44" s="82">
        <v>25</v>
      </c>
      <c r="R44" s="83">
        <v>21</v>
      </c>
      <c r="S44" s="82">
        <v>25</v>
      </c>
      <c r="T44" s="83">
        <v>18</v>
      </c>
      <c r="U44" s="82"/>
      <c r="V44" s="83"/>
      <c r="W44" s="84"/>
      <c r="X44" s="83"/>
      <c r="AB44" s="40" t="str">
        <f>+$AB$24</f>
        <v>Palestra: Scuole Medie Aldo Moro - Via Turati, 2 - NICHELINO</v>
      </c>
      <c r="AC44" s="36"/>
      <c r="AD44" s="45">
        <f>IF($N$44=2,2,IF($M$44=3,3,IF($M$44=2,1,0)))</f>
        <v>3</v>
      </c>
      <c r="AE44" s="46">
        <f>IF($M$44=2,2,IF($N$44=3,3,IF($N$44=2,1,0)))</f>
        <v>0</v>
      </c>
      <c r="AF44" s="46">
        <f>IF($M$44+$N$44&gt;0,1,0)</f>
        <v>1</v>
      </c>
      <c r="AG44" s="47"/>
      <c r="AH44" s="47">
        <f>IF($AD$44&lt;2,0,1)</f>
        <v>1</v>
      </c>
      <c r="AI44" s="48">
        <f>IF($AE$44&lt;2,0,1)</f>
        <v>0</v>
      </c>
      <c r="AJ44" s="36"/>
      <c r="AK44" s="36"/>
      <c r="AL44" s="36"/>
      <c r="AM44" s="36"/>
      <c r="AN44" s="36"/>
      <c r="AO44" s="36"/>
    </row>
    <row r="45" spans="1:41" ht="12.75">
      <c r="A45" s="25"/>
      <c r="B45" s="2"/>
      <c r="C45" s="60" t="str">
        <f>+$F$1</f>
        <v>CIU16FB</v>
      </c>
      <c r="D45" s="62">
        <v>114</v>
      </c>
      <c r="E45" s="67">
        <f>+F45</f>
        <v>40651</v>
      </c>
      <c r="F45" s="68">
        <f>+$K1+$B$18+$A$44</f>
        <v>40651</v>
      </c>
      <c r="G45" s="62" t="s">
        <v>6</v>
      </c>
      <c r="H45" s="61">
        <f>+$H$18</f>
        <v>18</v>
      </c>
      <c r="I45" s="62" t="str">
        <f>+$I$18</f>
        <v>VIDES FANTASY</v>
      </c>
      <c r="J45" s="58" t="s">
        <v>7</v>
      </c>
      <c r="K45" s="62" t="str">
        <f>+$I$21</f>
        <v>LASALLIANO</v>
      </c>
      <c r="M45" s="34">
        <v>3</v>
      </c>
      <c r="N45" s="81">
        <v>0</v>
      </c>
      <c r="O45" s="85">
        <v>25</v>
      </c>
      <c r="P45" s="86">
        <v>12</v>
      </c>
      <c r="Q45" s="85">
        <v>25</v>
      </c>
      <c r="R45" s="86">
        <v>22</v>
      </c>
      <c r="S45" s="85">
        <v>25</v>
      </c>
      <c r="T45" s="86">
        <v>13</v>
      </c>
      <c r="U45" s="85"/>
      <c r="V45" s="86"/>
      <c r="W45" s="87"/>
      <c r="X45" s="86"/>
      <c r="AB45" s="40" t="str">
        <f>+$AB$18</f>
        <v>Palestra: Ex Scotellaro - via Luini, 195 - TORINO</v>
      </c>
      <c r="AC45" s="36"/>
      <c r="AD45" s="45">
        <f>IF($N$45=2,2,IF($M$45=3,3,IF($M$45=2,1,0)))</f>
        <v>3</v>
      </c>
      <c r="AE45" s="46">
        <f>IF($M$45=2,2,IF($N$45=3,3,IF($N$45=2,1,0)))</f>
        <v>0</v>
      </c>
      <c r="AF45" s="46">
        <f>IF($M$45+$N$45&gt;0,1,0)</f>
        <v>1</v>
      </c>
      <c r="AG45" s="47"/>
      <c r="AH45" s="47">
        <f>IF($AD$45&lt;2,0,1)</f>
        <v>1</v>
      </c>
      <c r="AI45" s="48">
        <f>IF($AE$45&lt;2,0,1)</f>
        <v>0</v>
      </c>
      <c r="AJ45" s="36"/>
      <c r="AK45" s="36"/>
      <c r="AL45" s="36"/>
      <c r="AM45" s="36"/>
      <c r="AN45" s="36"/>
      <c r="AO45" s="36"/>
    </row>
    <row r="46" spans="1:41" ht="12.75">
      <c r="A46" s="25"/>
      <c r="B46" s="2"/>
      <c r="C46" s="60" t="str">
        <f>+$F$1</f>
        <v>CIU16FB</v>
      </c>
      <c r="D46" s="62">
        <v>115</v>
      </c>
      <c r="E46" s="67">
        <f>+F46</f>
        <v>40650</v>
      </c>
      <c r="F46" s="68">
        <f>+$K1+$B$19+$A$44</f>
        <v>40650</v>
      </c>
      <c r="G46" s="62" t="s">
        <v>6</v>
      </c>
      <c r="H46" s="94">
        <v>15.3</v>
      </c>
      <c r="I46" s="62" t="str">
        <f>+$I$19</f>
        <v>POLISPORTIVA VENARIA</v>
      </c>
      <c r="J46" s="58" t="s">
        <v>7</v>
      </c>
      <c r="K46" s="62" t="str">
        <f>+$I$20</f>
        <v>MASSAUA</v>
      </c>
      <c r="L46" s="13" t="s">
        <v>68</v>
      </c>
      <c r="M46" s="34"/>
      <c r="N46" s="81"/>
      <c r="O46" s="85"/>
      <c r="P46" s="86"/>
      <c r="Q46" s="85"/>
      <c r="R46" s="86"/>
      <c r="S46" s="85"/>
      <c r="T46" s="86"/>
      <c r="U46" s="85"/>
      <c r="V46" s="86"/>
      <c r="W46" s="87"/>
      <c r="X46" s="86"/>
      <c r="AB46" s="40" t="str">
        <f>+$AB$19</f>
        <v>Palestra: Gramsci - Via Motrassino, 10 - VENARIA REALE</v>
      </c>
      <c r="AC46" s="36"/>
      <c r="AD46" s="45">
        <f>IF($N$46=2,2,IF($M$46=3,3,IF($M$46=2,1,0)))</f>
        <v>0</v>
      </c>
      <c r="AE46" s="46">
        <f>IF($M$46=2,2,IF($N$46=3,3,IF($N$46=2,1,0)))</f>
        <v>0</v>
      </c>
      <c r="AF46" s="46">
        <f>IF($M$46+$N$46&gt;0,1,0)</f>
        <v>0</v>
      </c>
      <c r="AG46" s="47"/>
      <c r="AH46" s="47">
        <f>IF($AD$46&lt;2,0,1)</f>
        <v>0</v>
      </c>
      <c r="AI46" s="48">
        <f>IF($AE$46&lt;2,0,1)</f>
        <v>0</v>
      </c>
      <c r="AJ46" s="36"/>
      <c r="AK46" s="36"/>
      <c r="AL46" s="36"/>
      <c r="AM46" s="36"/>
      <c r="AN46" s="36"/>
      <c r="AO46" s="36"/>
    </row>
    <row r="47" spans="1:41" ht="13.5" thickBot="1">
      <c r="A47" s="26"/>
      <c r="B47" s="2"/>
      <c r="C47" s="60" t="str">
        <f>+$F$1</f>
        <v>CIU16FB</v>
      </c>
      <c r="D47" s="62">
        <v>116</v>
      </c>
      <c r="E47" s="67">
        <f>+F47</f>
        <v>40649</v>
      </c>
      <c r="F47" s="68">
        <f>+$K1+$B$25+$A$44</f>
        <v>40649</v>
      </c>
      <c r="G47" s="62" t="s">
        <v>6</v>
      </c>
      <c r="H47" s="61">
        <f>+$H$25</f>
        <v>15.3</v>
      </c>
      <c r="I47" s="62" t="str">
        <f>+$I$25</f>
        <v>JOLLY 38</v>
      </c>
      <c r="J47" s="58" t="s">
        <v>7</v>
      </c>
      <c r="K47" s="62" t="str">
        <f>+$I$23</f>
        <v>VOLLEY CRESCENTINO</v>
      </c>
      <c r="M47" s="34">
        <v>2</v>
      </c>
      <c r="N47" s="81">
        <v>3</v>
      </c>
      <c r="O47" s="88">
        <v>25</v>
      </c>
      <c r="P47" s="89">
        <v>18</v>
      </c>
      <c r="Q47" s="88">
        <v>18</v>
      </c>
      <c r="R47" s="89">
        <v>25</v>
      </c>
      <c r="S47" s="88">
        <v>17</v>
      </c>
      <c r="T47" s="89">
        <v>25</v>
      </c>
      <c r="U47" s="88">
        <v>25</v>
      </c>
      <c r="V47" s="89">
        <v>13</v>
      </c>
      <c r="W47" s="90">
        <v>9</v>
      </c>
      <c r="X47" s="89">
        <v>15</v>
      </c>
      <c r="AB47" s="40" t="str">
        <f>+$AB$25</f>
        <v>Palestra: Marco Polo Via Galimberti, 7 - MONCALIERI</v>
      </c>
      <c r="AC47" s="36"/>
      <c r="AD47" s="45">
        <f>IF($N$47=2,2,IF($M$47=3,3,IF($M$47=2,1,0)))</f>
        <v>1</v>
      </c>
      <c r="AE47" s="46">
        <f>IF($M$47=2,2,IF($N$47=3,3,IF($N$47=2,1,0)))</f>
        <v>2</v>
      </c>
      <c r="AF47" s="46">
        <f>IF($M$47+$N$47&gt;0,1,0)</f>
        <v>1</v>
      </c>
      <c r="AG47" s="47"/>
      <c r="AH47" s="47">
        <f>IF($AD$47&lt;2,0,1)</f>
        <v>0</v>
      </c>
      <c r="AI47" s="48">
        <f>IF($AE$47&lt;2,0,1)</f>
        <v>1</v>
      </c>
      <c r="AJ47" s="36"/>
      <c r="AK47" s="36"/>
      <c r="AL47" s="36"/>
      <c r="AM47" s="36"/>
      <c r="AN47" s="36"/>
      <c r="AO47" s="36"/>
    </row>
    <row r="48" spans="1:41" ht="13.5" thickBot="1">
      <c r="A48" s="2"/>
      <c r="B48" s="2"/>
      <c r="C48" s="62"/>
      <c r="D48" s="62"/>
      <c r="E48" s="62"/>
      <c r="F48" s="68"/>
      <c r="G48" s="65" t="s">
        <v>12</v>
      </c>
      <c r="H48" s="61"/>
      <c r="I48" s="62"/>
      <c r="J48" s="58"/>
      <c r="K48" s="62"/>
      <c r="AB48" s="40"/>
      <c r="AC48" s="36"/>
      <c r="AD48" s="49"/>
      <c r="AE48" s="50"/>
      <c r="AF48" s="50"/>
      <c r="AG48" s="50"/>
      <c r="AH48" s="50"/>
      <c r="AI48" s="51"/>
      <c r="AJ48" s="36"/>
      <c r="AK48" s="36"/>
      <c r="AL48" s="36"/>
      <c r="AM48" s="36"/>
      <c r="AN48" s="36"/>
      <c r="AO48" s="36"/>
    </row>
    <row r="49" spans="1:41" ht="12.75">
      <c r="A49" s="24">
        <v>35</v>
      </c>
      <c r="B49" s="2"/>
      <c r="C49" s="60" t="str">
        <f>+$F$1</f>
        <v>CIU16FB</v>
      </c>
      <c r="D49" s="62">
        <v>117</v>
      </c>
      <c r="E49" s="92">
        <f>+F49</f>
        <v>40663</v>
      </c>
      <c r="F49" s="95">
        <v>40663</v>
      </c>
      <c r="G49" s="96" t="s">
        <v>6</v>
      </c>
      <c r="H49" s="94">
        <v>17.45</v>
      </c>
      <c r="I49" s="62" t="str">
        <f>+$I$21</f>
        <v>LASALLIANO</v>
      </c>
      <c r="J49" s="58" t="s">
        <v>7</v>
      </c>
      <c r="K49" s="62" t="str">
        <f>+$I$19</f>
        <v>POLISPORTIVA VENARIA</v>
      </c>
      <c r="L49" s="13" t="s">
        <v>58</v>
      </c>
      <c r="M49" s="34"/>
      <c r="N49" s="81"/>
      <c r="O49" s="82"/>
      <c r="P49" s="83"/>
      <c r="Q49" s="82"/>
      <c r="R49" s="83"/>
      <c r="S49" s="82"/>
      <c r="T49" s="83"/>
      <c r="U49" s="82"/>
      <c r="V49" s="83"/>
      <c r="W49" s="84"/>
      <c r="X49" s="83"/>
      <c r="AB49" s="40" t="str">
        <f>+$AB$21</f>
        <v>Palestra: Oratorio S.Giulia - Via Giulia di Barolo - TORINO</v>
      </c>
      <c r="AC49" s="36"/>
      <c r="AD49" s="45">
        <f>IF($N$49=2,2,IF($M$49=3,3,IF($M$49=2,1,0)))</f>
        <v>0</v>
      </c>
      <c r="AE49" s="46">
        <f>IF($M$49=2,2,IF($N$49=3,3,IF($N$49=2,1,0)))</f>
        <v>0</v>
      </c>
      <c r="AF49" s="46">
        <f>IF($M$49+$N$49&gt;0,1,0)</f>
        <v>0</v>
      </c>
      <c r="AG49" s="47"/>
      <c r="AH49" s="47">
        <f>IF($AD$49&lt;2,0,1)</f>
        <v>0</v>
      </c>
      <c r="AI49" s="48">
        <f>IF($AE$49&lt;2,0,1)</f>
        <v>0</v>
      </c>
      <c r="AJ49" s="36"/>
      <c r="AK49" s="36"/>
      <c r="AL49" s="36"/>
      <c r="AM49" s="36"/>
      <c r="AN49" s="36"/>
      <c r="AO49" s="36"/>
    </row>
    <row r="50" spans="1:41" ht="12.75">
      <c r="A50" s="25"/>
      <c r="B50" s="2"/>
      <c r="C50" s="60" t="str">
        <f>+$F$1</f>
        <v>CIU16FB</v>
      </c>
      <c r="D50" s="62">
        <v>118</v>
      </c>
      <c r="E50" s="67">
        <f>+F50</f>
        <v>40663</v>
      </c>
      <c r="F50" s="68">
        <f>+$K1+$B$22+$A$49</f>
        <v>40663</v>
      </c>
      <c r="G50" s="62" t="s">
        <v>6</v>
      </c>
      <c r="H50" s="61">
        <f>+$H$22</f>
        <v>18</v>
      </c>
      <c r="I50" s="62" t="str">
        <f>+$I$22</f>
        <v>SISPORT FIAT</v>
      </c>
      <c r="J50" s="58" t="s">
        <v>7</v>
      </c>
      <c r="K50" s="62" t="str">
        <f>+$I$18</f>
        <v>VIDES FANTASY</v>
      </c>
      <c r="L50" s="13" t="s">
        <v>66</v>
      </c>
      <c r="M50" s="34">
        <v>0</v>
      </c>
      <c r="N50" s="81">
        <v>3</v>
      </c>
      <c r="O50" s="85">
        <v>15</v>
      </c>
      <c r="P50" s="86">
        <v>25</v>
      </c>
      <c r="Q50" s="85">
        <v>13</v>
      </c>
      <c r="R50" s="86">
        <v>25</v>
      </c>
      <c r="S50" s="85">
        <v>14</v>
      </c>
      <c r="T50" s="86">
        <v>25</v>
      </c>
      <c r="U50" s="85"/>
      <c r="V50" s="86"/>
      <c r="W50" s="87"/>
      <c r="X50" s="86"/>
      <c r="AB50" s="40" t="str">
        <f>+$AB$22</f>
        <v>Palestra: Sisport - Via Olivero, 40 - TORINO</v>
      </c>
      <c r="AC50" s="36"/>
      <c r="AD50" s="45">
        <f>IF($N$50=2,2,IF($M$50=3,3,IF($M$50=2,1,0)))</f>
        <v>0</v>
      </c>
      <c r="AE50" s="46">
        <f>IF($M$50=2,2,IF($N$50=3,3,IF($N$50=2,1,0)))</f>
        <v>3</v>
      </c>
      <c r="AF50" s="46">
        <f>IF($M$50+$N$50&gt;0,1,0)</f>
        <v>1</v>
      </c>
      <c r="AG50" s="47"/>
      <c r="AH50" s="47">
        <f>IF($AD$50&lt;2,0,1)</f>
        <v>0</v>
      </c>
      <c r="AI50" s="48">
        <f>IF($AE$50&lt;2,0,1)</f>
        <v>1</v>
      </c>
      <c r="AJ50" s="36"/>
      <c r="AK50" s="36"/>
      <c r="AL50" s="36"/>
      <c r="AM50" s="36"/>
      <c r="AN50" s="36"/>
      <c r="AO50" s="36"/>
    </row>
    <row r="51" spans="1:41" ht="12.75">
      <c r="A51" s="25"/>
      <c r="B51" s="2"/>
      <c r="C51" s="60" t="str">
        <f>+$F$1</f>
        <v>CIU16FB</v>
      </c>
      <c r="D51" s="62">
        <v>119</v>
      </c>
      <c r="E51" s="67">
        <f>+F51</f>
        <v>40665</v>
      </c>
      <c r="F51" s="68">
        <v>40665</v>
      </c>
      <c r="G51" s="62" t="s">
        <v>6</v>
      </c>
      <c r="H51" s="61">
        <v>18.3</v>
      </c>
      <c r="I51" s="62" t="str">
        <f>+$I$23</f>
        <v>VOLLEY CRESCENTINO</v>
      </c>
      <c r="J51" s="58" t="s">
        <v>7</v>
      </c>
      <c r="K51" s="62" t="str">
        <f>+$I$24</f>
        <v>NICHELINO HESPERIA</v>
      </c>
      <c r="M51" s="34"/>
      <c r="N51" s="81"/>
      <c r="O51" s="85"/>
      <c r="P51" s="86"/>
      <c r="Q51" s="85"/>
      <c r="R51" s="86"/>
      <c r="S51" s="85"/>
      <c r="T51" s="86"/>
      <c r="U51" s="85"/>
      <c r="V51" s="86"/>
      <c r="W51" s="87"/>
      <c r="X51" s="86"/>
      <c r="AB51" s="40" t="str">
        <f>+$AB$23</f>
        <v>Palestra: Scuole Medie - Via Manzoni, 14 - CRESCENTINO</v>
      </c>
      <c r="AC51" s="36"/>
      <c r="AD51" s="45">
        <f>IF($N$51=2,2,IF($M$51=3,3,IF($M$51=2,1,0)))</f>
        <v>0</v>
      </c>
      <c r="AE51" s="46">
        <f>IF($M$51=2,2,IF($N$51=3,3,IF($N$51=2,1,0)))</f>
        <v>0</v>
      </c>
      <c r="AF51" s="46">
        <f>IF($M$51+$N$51&gt;0,1,0)</f>
        <v>0</v>
      </c>
      <c r="AG51" s="47"/>
      <c r="AH51" s="47">
        <f>IF($AD$51&lt;2,0,1)</f>
        <v>0</v>
      </c>
      <c r="AI51" s="48">
        <f>IF($AE$51&lt;2,0,1)</f>
        <v>0</v>
      </c>
      <c r="AJ51" s="36"/>
      <c r="AK51" s="36"/>
      <c r="AL51" s="36"/>
      <c r="AM51" s="36"/>
      <c r="AN51" s="36"/>
      <c r="AO51" s="36"/>
    </row>
    <row r="52" spans="1:41" ht="13.5" thickBot="1">
      <c r="A52" s="26"/>
      <c r="B52" s="2"/>
      <c r="C52" s="60" t="str">
        <f>+$F$1</f>
        <v>CIU16FB</v>
      </c>
      <c r="D52" s="62">
        <v>120</v>
      </c>
      <c r="E52" s="67">
        <f>+F52</f>
        <v>40652</v>
      </c>
      <c r="F52" s="68">
        <v>40652</v>
      </c>
      <c r="G52" s="62" t="s">
        <v>6</v>
      </c>
      <c r="H52" s="61">
        <v>18.3</v>
      </c>
      <c r="I52" s="62" t="str">
        <f>+$I$20</f>
        <v>MASSAUA</v>
      </c>
      <c r="J52" s="58" t="s">
        <v>7</v>
      </c>
      <c r="K52" s="62" t="str">
        <f>+$I$25</f>
        <v>JOLLY 38</v>
      </c>
      <c r="L52" s="13" t="s">
        <v>61</v>
      </c>
      <c r="M52" s="34">
        <v>0</v>
      </c>
      <c r="N52" s="81">
        <v>3</v>
      </c>
      <c r="O52" s="88">
        <v>16</v>
      </c>
      <c r="P52" s="89">
        <v>25</v>
      </c>
      <c r="Q52" s="88">
        <v>18</v>
      </c>
      <c r="R52" s="89">
        <v>25</v>
      </c>
      <c r="S52" s="88">
        <v>9</v>
      </c>
      <c r="T52" s="89">
        <v>25</v>
      </c>
      <c r="U52" s="88"/>
      <c r="V52" s="89"/>
      <c r="W52" s="90"/>
      <c r="X52" s="89"/>
      <c r="AB52" s="40" t="str">
        <f>+$AB$20</f>
        <v>Palestra: L.S. Cattaneo - Via Sostegno, 41/10 - TORINO</v>
      </c>
      <c r="AC52" s="36"/>
      <c r="AD52" s="45">
        <f>IF($N$52=2,2,IF($M$52=3,3,IF($M$52=2,1,0)))</f>
        <v>0</v>
      </c>
      <c r="AE52" s="46">
        <f>IF($M$52=2,2,IF($N$52=3,3,IF($N$52=2,1,0)))</f>
        <v>3</v>
      </c>
      <c r="AF52" s="46">
        <f>IF($M$52+$N$52&gt;0,1,0)</f>
        <v>1</v>
      </c>
      <c r="AG52" s="47"/>
      <c r="AH52" s="47">
        <f>IF($AD$52&lt;2,0,1)</f>
        <v>0</v>
      </c>
      <c r="AI52" s="48">
        <f>IF($AE$52&lt;2,0,1)</f>
        <v>1</v>
      </c>
      <c r="AJ52" s="36"/>
      <c r="AK52" s="36"/>
      <c r="AL52" s="36"/>
      <c r="AM52" s="36"/>
      <c r="AN52" s="36"/>
      <c r="AO52" s="36"/>
    </row>
    <row r="53" spans="1:41" ht="13.5" thickBot="1">
      <c r="A53" s="2"/>
      <c r="B53" s="2"/>
      <c r="C53" s="62"/>
      <c r="D53" s="62"/>
      <c r="E53" s="62"/>
      <c r="F53" s="68"/>
      <c r="G53" s="65" t="s">
        <v>13</v>
      </c>
      <c r="H53" s="61"/>
      <c r="I53" s="62"/>
      <c r="J53" s="58"/>
      <c r="K53" s="62"/>
      <c r="AB53" s="40"/>
      <c r="AC53" s="36"/>
      <c r="AD53" s="49"/>
      <c r="AE53" s="50"/>
      <c r="AF53" s="50"/>
      <c r="AG53" s="50"/>
      <c r="AH53" s="50"/>
      <c r="AI53" s="51"/>
      <c r="AJ53" s="36"/>
      <c r="AK53" s="36"/>
      <c r="AL53" s="36"/>
      <c r="AM53" s="36"/>
      <c r="AN53" s="36"/>
      <c r="AO53" s="36"/>
    </row>
    <row r="54" spans="1:41" ht="12.75">
      <c r="A54" s="24">
        <f>A49+7</f>
        <v>42</v>
      </c>
      <c r="B54" s="2"/>
      <c r="C54" s="60" t="str">
        <f>+$F$1</f>
        <v>CIU16FB</v>
      </c>
      <c r="D54" s="62">
        <v>121</v>
      </c>
      <c r="E54" s="67">
        <f>+F54</f>
        <v>40672</v>
      </c>
      <c r="F54" s="68">
        <f>+$K1+$B$18+$A$54</f>
        <v>40672</v>
      </c>
      <c r="G54" s="62" t="s">
        <v>6</v>
      </c>
      <c r="H54" s="61">
        <f>+$H$18</f>
        <v>18</v>
      </c>
      <c r="I54" s="62" t="str">
        <f>+$I$18</f>
        <v>VIDES FANTASY</v>
      </c>
      <c r="J54" s="58" t="s">
        <v>7</v>
      </c>
      <c r="K54" s="62" t="str">
        <f>+$I$23</f>
        <v>VOLLEY CRESCENTINO</v>
      </c>
      <c r="L54" s="13" t="s">
        <v>63</v>
      </c>
      <c r="M54" s="34"/>
      <c r="N54" s="81"/>
      <c r="O54" s="82"/>
      <c r="P54" s="83"/>
      <c r="Q54" s="82"/>
      <c r="R54" s="83"/>
      <c r="S54" s="82"/>
      <c r="T54" s="83"/>
      <c r="U54" s="82"/>
      <c r="V54" s="83"/>
      <c r="W54" s="84"/>
      <c r="X54" s="83"/>
      <c r="AB54" s="40" t="str">
        <f>+$AB$18</f>
        <v>Palestra: Ex Scotellaro - via Luini, 195 - TORINO</v>
      </c>
      <c r="AC54" s="36"/>
      <c r="AD54" s="45">
        <f>IF($N$54=2,2,IF($M$54=3,3,IF($M$54=2,1,0)))</f>
        <v>0</v>
      </c>
      <c r="AE54" s="46">
        <f>IF($M$54=2,2,IF($N$54=3,3,IF($N$54=2,1,0)))</f>
        <v>0</v>
      </c>
      <c r="AF54" s="46">
        <f>IF($M$54+$N$54&gt;0,1,0)</f>
        <v>0</v>
      </c>
      <c r="AG54" s="47"/>
      <c r="AH54" s="47">
        <f>IF($AD$54&lt;2,0,1)</f>
        <v>0</v>
      </c>
      <c r="AI54" s="48">
        <f>IF($AE$54&lt;2,0,1)</f>
        <v>0</v>
      </c>
      <c r="AJ54" s="36"/>
      <c r="AK54" s="36"/>
      <c r="AL54" s="36"/>
      <c r="AM54" s="36"/>
      <c r="AN54" s="36"/>
      <c r="AO54" s="36"/>
    </row>
    <row r="55" spans="1:41" ht="12.75">
      <c r="A55" s="25"/>
      <c r="B55" s="2"/>
      <c r="C55" s="60" t="str">
        <f>+$F$1</f>
        <v>CIU16FB</v>
      </c>
      <c r="D55" s="62">
        <v>122</v>
      </c>
      <c r="E55" s="92">
        <f>+F55</f>
        <v>40670</v>
      </c>
      <c r="F55" s="95">
        <v>40670</v>
      </c>
      <c r="G55" s="96" t="s">
        <v>6</v>
      </c>
      <c r="H55" s="94">
        <v>17.45</v>
      </c>
      <c r="I55" s="62" t="str">
        <f>+$I$19</f>
        <v>POLISPORTIVA VENARIA</v>
      </c>
      <c r="J55" s="58" t="s">
        <v>7</v>
      </c>
      <c r="K55" s="62" t="str">
        <f>+$I$22</f>
        <v>SISPORT FIAT</v>
      </c>
      <c r="M55" s="34"/>
      <c r="N55" s="81"/>
      <c r="O55" s="85"/>
      <c r="P55" s="86"/>
      <c r="Q55" s="85"/>
      <c r="R55" s="86"/>
      <c r="S55" s="85"/>
      <c r="T55" s="86"/>
      <c r="U55" s="85"/>
      <c r="V55" s="86"/>
      <c r="W55" s="87"/>
      <c r="X55" s="86"/>
      <c r="AB55" s="40" t="str">
        <f>+$AB$19</f>
        <v>Palestra: Gramsci - Via Motrassino, 10 - VENARIA REALE</v>
      </c>
      <c r="AC55" s="36"/>
      <c r="AD55" s="45">
        <f>IF($N$55=2,2,IF($M$55=3,3,IF($M$55=2,1,0)))</f>
        <v>0</v>
      </c>
      <c r="AE55" s="46">
        <f>IF($M$55=2,2,IF($N$55=3,3,IF($N$55=2,1,0)))</f>
        <v>0</v>
      </c>
      <c r="AF55" s="46">
        <f>IF($M$55+$N$55&gt;0,1,0)</f>
        <v>0</v>
      </c>
      <c r="AG55" s="47"/>
      <c r="AH55" s="47">
        <f>IF($AD$55&lt;2,0,1)</f>
        <v>0</v>
      </c>
      <c r="AI55" s="48">
        <f>IF($AE$55&lt;2,0,1)</f>
        <v>0</v>
      </c>
      <c r="AJ55" s="36"/>
      <c r="AK55" s="36"/>
      <c r="AL55" s="36"/>
      <c r="AM55" s="36"/>
      <c r="AN55" s="36"/>
      <c r="AO55" s="36"/>
    </row>
    <row r="56" spans="1:41" ht="12.75">
      <c r="A56" s="25"/>
      <c r="B56" s="2"/>
      <c r="C56" s="60" t="str">
        <f>+$F$1</f>
        <v>CIU16FB</v>
      </c>
      <c r="D56" s="62">
        <v>123</v>
      </c>
      <c r="E56" s="67">
        <f>+F56</f>
        <v>40673</v>
      </c>
      <c r="F56" s="68">
        <v>40673</v>
      </c>
      <c r="G56" s="62" t="s">
        <v>6</v>
      </c>
      <c r="H56" s="61">
        <v>18.3</v>
      </c>
      <c r="I56" s="62" t="str">
        <f>+$I$20</f>
        <v>MASSAUA</v>
      </c>
      <c r="J56" s="58" t="s">
        <v>7</v>
      </c>
      <c r="K56" s="62" t="str">
        <f>+$I$21</f>
        <v>LASALLIANO</v>
      </c>
      <c r="L56" s="13" t="s">
        <v>61</v>
      </c>
      <c r="M56" s="34"/>
      <c r="N56" s="81"/>
      <c r="O56" s="85"/>
      <c r="P56" s="86"/>
      <c r="Q56" s="85"/>
      <c r="R56" s="86"/>
      <c r="S56" s="85"/>
      <c r="T56" s="86"/>
      <c r="U56" s="85"/>
      <c r="V56" s="86"/>
      <c r="W56" s="87"/>
      <c r="X56" s="86"/>
      <c r="AB56" s="40" t="str">
        <f>+$AB$20</f>
        <v>Palestra: L.S. Cattaneo - Via Sostegno, 41/10 - TORINO</v>
      </c>
      <c r="AC56" s="36"/>
      <c r="AD56" s="45">
        <f>IF($N$56=2,2,IF($M$56=3,3,IF($M$56=2,1,0)))</f>
        <v>0</v>
      </c>
      <c r="AE56" s="46">
        <f>IF($M$56=2,2,IF($N$56=3,3,IF($N$56=2,1,0)))</f>
        <v>0</v>
      </c>
      <c r="AF56" s="46">
        <f>IF($M$56+$N$56&gt;0,1,0)</f>
        <v>0</v>
      </c>
      <c r="AG56" s="47"/>
      <c r="AH56" s="47">
        <f>IF($AD$56&lt;2,0,1)</f>
        <v>0</v>
      </c>
      <c r="AI56" s="48">
        <f>IF($AE$56&lt;2,0,1)</f>
        <v>0</v>
      </c>
      <c r="AJ56" s="36"/>
      <c r="AK56" s="36"/>
      <c r="AL56" s="36"/>
      <c r="AM56" s="36"/>
      <c r="AN56" s="36"/>
      <c r="AO56" s="36"/>
    </row>
    <row r="57" spans="1:41" ht="13.5" thickBot="1">
      <c r="A57" s="26"/>
      <c r="B57" s="2"/>
      <c r="C57" s="60" t="str">
        <f>+$F$1</f>
        <v>CIU16FB</v>
      </c>
      <c r="D57" s="62">
        <v>124</v>
      </c>
      <c r="E57" s="67">
        <f>+F57</f>
        <v>40670</v>
      </c>
      <c r="F57" s="68">
        <f>+$K1+$B$25+$A$54</f>
        <v>40670</v>
      </c>
      <c r="G57" s="62" t="s">
        <v>6</v>
      </c>
      <c r="H57" s="61">
        <f>+$H$25</f>
        <v>15.3</v>
      </c>
      <c r="I57" s="62" t="str">
        <f>+$I$25</f>
        <v>JOLLY 38</v>
      </c>
      <c r="J57" s="58" t="s">
        <v>7</v>
      </c>
      <c r="K57" s="62" t="str">
        <f>+$I$24</f>
        <v>NICHELINO HESPERIA</v>
      </c>
      <c r="M57" s="34">
        <v>3</v>
      </c>
      <c r="N57" s="81">
        <v>1</v>
      </c>
      <c r="O57" s="88">
        <v>25</v>
      </c>
      <c r="P57" s="89">
        <v>16</v>
      </c>
      <c r="Q57" s="88">
        <v>25</v>
      </c>
      <c r="R57" s="89">
        <v>18</v>
      </c>
      <c r="S57" s="88">
        <v>20</v>
      </c>
      <c r="T57" s="89">
        <v>25</v>
      </c>
      <c r="U57" s="88">
        <v>25</v>
      </c>
      <c r="V57" s="89">
        <v>17</v>
      </c>
      <c r="W57" s="90"/>
      <c r="X57" s="89"/>
      <c r="AB57" s="40" t="str">
        <f>+$AB$25</f>
        <v>Palestra: Marco Polo Via Galimberti, 7 - MONCALIERI</v>
      </c>
      <c r="AC57" s="36"/>
      <c r="AD57" s="45">
        <f>IF($N$57=2,2,IF($M$57=3,3,IF($M$57=2,1,0)))</f>
        <v>3</v>
      </c>
      <c r="AE57" s="46">
        <f>IF($M$57=2,2,IF($N$57=3,3,IF($N$57=2,1,0)))</f>
        <v>0</v>
      </c>
      <c r="AF57" s="46">
        <f>IF($M$57+$N$57&gt;0,1,0)</f>
        <v>1</v>
      </c>
      <c r="AG57" s="47"/>
      <c r="AH57" s="47">
        <f>IF($AD$57&lt;2,0,1)</f>
        <v>1</v>
      </c>
      <c r="AI57" s="48">
        <f>IF($AE$57&lt;2,0,1)</f>
        <v>0</v>
      </c>
      <c r="AJ57" s="36"/>
      <c r="AK57" s="36"/>
      <c r="AL57" s="36"/>
      <c r="AM57" s="36"/>
      <c r="AN57" s="36"/>
      <c r="AO57" s="36"/>
    </row>
    <row r="58" spans="1:41" ht="13.5" thickBot="1">
      <c r="A58" s="2"/>
      <c r="B58" s="2"/>
      <c r="C58" s="62"/>
      <c r="D58" s="62"/>
      <c r="E58" s="62"/>
      <c r="F58" s="68"/>
      <c r="G58" s="65" t="s">
        <v>14</v>
      </c>
      <c r="H58" s="61"/>
      <c r="I58" s="62"/>
      <c r="J58" s="58"/>
      <c r="K58" s="62"/>
      <c r="AB58" s="40"/>
      <c r="AC58" s="36"/>
      <c r="AD58" s="49"/>
      <c r="AE58" s="50"/>
      <c r="AF58" s="50"/>
      <c r="AG58" s="50"/>
      <c r="AH58" s="50"/>
      <c r="AI58" s="51"/>
      <c r="AJ58" s="36"/>
      <c r="AK58" s="36"/>
      <c r="AL58" s="36"/>
      <c r="AM58" s="36"/>
      <c r="AN58" s="36"/>
      <c r="AO58" s="36"/>
    </row>
    <row r="59" spans="1:41" ht="12.75">
      <c r="A59" s="24">
        <f>A54+7</f>
        <v>49</v>
      </c>
      <c r="B59" s="2"/>
      <c r="C59" s="60" t="str">
        <f>+$F$1</f>
        <v>CIU16FB</v>
      </c>
      <c r="D59" s="62">
        <v>125</v>
      </c>
      <c r="E59" s="67">
        <f>+F59</f>
        <v>40677</v>
      </c>
      <c r="F59" s="68">
        <f>+$K1+$B$22+$A$59</f>
        <v>40677</v>
      </c>
      <c r="G59" s="62" t="s">
        <v>6</v>
      </c>
      <c r="H59" s="61">
        <f>+$H$22</f>
        <v>18</v>
      </c>
      <c r="I59" s="62" t="str">
        <f>+$I$22</f>
        <v>SISPORT FIAT</v>
      </c>
      <c r="J59" s="58" t="s">
        <v>7</v>
      </c>
      <c r="K59" s="62" t="str">
        <f>+$I$20</f>
        <v>MASSAUA</v>
      </c>
      <c r="L59" s="13" t="s">
        <v>67</v>
      </c>
      <c r="M59" s="34"/>
      <c r="N59" s="81"/>
      <c r="O59" s="82"/>
      <c r="P59" s="83"/>
      <c r="Q59" s="82"/>
      <c r="R59" s="83"/>
      <c r="S59" s="82"/>
      <c r="T59" s="83"/>
      <c r="U59" s="82"/>
      <c r="V59" s="83"/>
      <c r="W59" s="84"/>
      <c r="X59" s="83"/>
      <c r="AB59" s="40" t="str">
        <f>+$AB$22</f>
        <v>Palestra: Sisport - Via Olivero, 40 - TORINO</v>
      </c>
      <c r="AC59" s="36"/>
      <c r="AD59" s="45">
        <f>IF($N$59=2,2,IF($M$59=3,3,IF($M$59=2,1,0)))</f>
        <v>0</v>
      </c>
      <c r="AE59" s="46">
        <f>IF($M$59=2,2,IF($N$59=3,3,IF($N$59=2,1,0)))</f>
        <v>0</v>
      </c>
      <c r="AF59" s="46">
        <f>IF($M$59+$N$59&gt;0,1,0)</f>
        <v>0</v>
      </c>
      <c r="AG59" s="47"/>
      <c r="AH59" s="47">
        <f>IF($AD$59&lt;2,0,1)</f>
        <v>0</v>
      </c>
      <c r="AI59" s="48">
        <f>IF($AE$59&lt;2,0,1)</f>
        <v>0</v>
      </c>
      <c r="AJ59" s="36"/>
      <c r="AK59" s="36"/>
      <c r="AL59" s="36"/>
      <c r="AM59" s="36"/>
      <c r="AN59" s="36"/>
      <c r="AO59" s="36"/>
    </row>
    <row r="60" spans="1:41" ht="12.75">
      <c r="A60" s="25"/>
      <c r="B60" s="2"/>
      <c r="C60" s="60" t="str">
        <f>+$F$1</f>
        <v>CIU16FB</v>
      </c>
      <c r="D60" s="62">
        <v>126</v>
      </c>
      <c r="E60" s="67">
        <f>+F60</f>
        <v>40678</v>
      </c>
      <c r="F60" s="68">
        <f>+$K1+$B$23+$A$59</f>
        <v>40678</v>
      </c>
      <c r="G60" s="62" t="s">
        <v>6</v>
      </c>
      <c r="H60" s="61">
        <f>+$H$23</f>
        <v>11</v>
      </c>
      <c r="I60" s="62" t="str">
        <f>+$I$23</f>
        <v>VOLLEY CRESCENTINO</v>
      </c>
      <c r="J60" s="58" t="s">
        <v>7</v>
      </c>
      <c r="K60" s="62" t="str">
        <f>+$I$19</f>
        <v>POLISPORTIVA VENARIA</v>
      </c>
      <c r="M60" s="34"/>
      <c r="N60" s="81"/>
      <c r="O60" s="85"/>
      <c r="P60" s="86"/>
      <c r="Q60" s="85"/>
      <c r="R60" s="86"/>
      <c r="S60" s="85"/>
      <c r="T60" s="86"/>
      <c r="U60" s="85"/>
      <c r="V60" s="86"/>
      <c r="W60" s="87"/>
      <c r="X60" s="86"/>
      <c r="AB60" s="40" t="str">
        <f>+$AB$23</f>
        <v>Palestra: Scuole Medie - Via Manzoni, 14 - CRESCENTINO</v>
      </c>
      <c r="AC60" s="36"/>
      <c r="AD60" s="45">
        <f>IF($N$60=2,2,IF($M$60=3,3,IF($M$60=2,1,0)))</f>
        <v>0</v>
      </c>
      <c r="AE60" s="46">
        <f>IF($M$60=2,2,IF($N$60=3,3,IF($N$60=2,1,0)))</f>
        <v>0</v>
      </c>
      <c r="AF60" s="46">
        <f>IF($M$60+$N$60&gt;0,1,0)</f>
        <v>0</v>
      </c>
      <c r="AG60" s="47"/>
      <c r="AH60" s="47">
        <f>IF($AD$60&lt;2,0,1)</f>
        <v>0</v>
      </c>
      <c r="AI60" s="48">
        <f>IF($AE$60&lt;2,0,1)</f>
        <v>0</v>
      </c>
      <c r="AJ60" s="36"/>
      <c r="AK60" s="36"/>
      <c r="AL60" s="36"/>
      <c r="AM60" s="36"/>
      <c r="AN60" s="36"/>
      <c r="AO60" s="36"/>
    </row>
    <row r="61" spans="1:41" ht="12.75">
      <c r="A61" s="25"/>
      <c r="B61" s="2"/>
      <c r="C61" s="60" t="str">
        <f>+$F$1</f>
        <v>CIU16FB</v>
      </c>
      <c r="D61" s="62">
        <v>127</v>
      </c>
      <c r="E61" s="67">
        <f>+F61</f>
        <v>40674</v>
      </c>
      <c r="F61" s="68">
        <v>40674</v>
      </c>
      <c r="G61" s="62" t="s">
        <v>6</v>
      </c>
      <c r="H61" s="61">
        <f>+$H$24</f>
        <v>18.3</v>
      </c>
      <c r="I61" s="62" t="str">
        <f>+$I$24</f>
        <v>NICHELINO HESPERIA</v>
      </c>
      <c r="J61" s="58" t="s">
        <v>7</v>
      </c>
      <c r="K61" s="62" t="str">
        <f>+$I$18</f>
        <v>VIDES FANTASY</v>
      </c>
      <c r="L61" s="13" t="s">
        <v>69</v>
      </c>
      <c r="M61" s="34"/>
      <c r="N61" s="81"/>
      <c r="O61" s="85"/>
      <c r="P61" s="86"/>
      <c r="Q61" s="85"/>
      <c r="R61" s="86"/>
      <c r="S61" s="85"/>
      <c r="T61" s="86"/>
      <c r="U61" s="85"/>
      <c r="V61" s="86"/>
      <c r="W61" s="87"/>
      <c r="X61" s="86"/>
      <c r="AB61" s="40" t="str">
        <f>+$AB$24</f>
        <v>Palestra: Scuole Medie Aldo Moro - Via Turati, 2 - NICHELINO</v>
      </c>
      <c r="AC61" s="36"/>
      <c r="AD61" s="45">
        <f>IF($N$61=2,2,IF($M$61=3,3,IF($M$61=2,1,0)))</f>
        <v>0</v>
      </c>
      <c r="AE61" s="46">
        <f>IF($M$61=2,2,IF($N$61=3,3,IF($N$61=2,1,0)))</f>
        <v>0</v>
      </c>
      <c r="AF61" s="46">
        <f>IF($M$61+$N$61&gt;0,1,0)</f>
        <v>0</v>
      </c>
      <c r="AG61" s="47"/>
      <c r="AH61" s="47">
        <f>IF($AD$61&lt;2,0,1)</f>
        <v>0</v>
      </c>
      <c r="AI61" s="48">
        <f>IF($AE$61&lt;2,0,1)</f>
        <v>0</v>
      </c>
      <c r="AJ61" s="36"/>
      <c r="AK61" s="36"/>
      <c r="AL61" s="36"/>
      <c r="AM61" s="36"/>
      <c r="AN61" s="36"/>
      <c r="AO61" s="36"/>
    </row>
    <row r="62" spans="1:41" ht="12.75" customHeight="1" thickBot="1">
      <c r="A62" s="26"/>
      <c r="B62" s="2"/>
      <c r="C62" s="60" t="str">
        <f>+$F$1</f>
        <v>CIU16FB</v>
      </c>
      <c r="D62" s="62">
        <v>128</v>
      </c>
      <c r="E62" s="67">
        <f>+F62</f>
        <v>40682</v>
      </c>
      <c r="F62" s="68">
        <f>+$K1+$B$21+$A$59</f>
        <v>40682</v>
      </c>
      <c r="G62" s="62" t="s">
        <v>6</v>
      </c>
      <c r="H62" s="61">
        <f>+$H$21</f>
        <v>18</v>
      </c>
      <c r="I62" s="62" t="str">
        <f>+$I$21</f>
        <v>LASALLIANO</v>
      </c>
      <c r="J62" s="58" t="s">
        <v>7</v>
      </c>
      <c r="K62" s="62" t="str">
        <f>+$I$25</f>
        <v>JOLLY 38</v>
      </c>
      <c r="M62" s="34"/>
      <c r="N62" s="81"/>
      <c r="O62" s="88"/>
      <c r="P62" s="89"/>
      <c r="Q62" s="88"/>
      <c r="R62" s="89"/>
      <c r="S62" s="88"/>
      <c r="T62" s="89"/>
      <c r="U62" s="88"/>
      <c r="V62" s="89"/>
      <c r="W62" s="90"/>
      <c r="X62" s="89"/>
      <c r="AB62" s="40" t="str">
        <f>+$AB$21</f>
        <v>Palestra: Oratorio S.Giulia - Via Giulia di Barolo - TORINO</v>
      </c>
      <c r="AC62" s="36"/>
      <c r="AD62" s="45">
        <f>IF($N$62=2,2,IF($M$62=3,3,IF($M$62=2,1,0)))</f>
        <v>0</v>
      </c>
      <c r="AE62" s="46">
        <f>IF($M$62=2,2,IF($N$62=3,3,IF($N$62=2,1,0)))</f>
        <v>0</v>
      </c>
      <c r="AF62" s="46">
        <f>IF($M$62+$N$62&gt;0,1,0)</f>
        <v>0</v>
      </c>
      <c r="AG62" s="47"/>
      <c r="AH62" s="47">
        <f>IF($AD$62&lt;2,0,1)</f>
        <v>0</v>
      </c>
      <c r="AI62" s="48">
        <f>IF($AE$62&lt;2,0,1)</f>
        <v>0</v>
      </c>
      <c r="AJ62" s="36"/>
      <c r="AK62" s="36"/>
      <c r="AL62" s="36"/>
      <c r="AM62" s="36"/>
      <c r="AN62" s="36"/>
      <c r="AO62" s="36"/>
    </row>
    <row r="63" spans="1:41" ht="12.75" hidden="1">
      <c r="A63" s="2"/>
      <c r="B63" s="2"/>
      <c r="C63" s="71"/>
      <c r="D63" s="71"/>
      <c r="E63" s="71"/>
      <c r="F63" s="72"/>
      <c r="G63" s="73" t="s">
        <v>15</v>
      </c>
      <c r="H63" s="74"/>
      <c r="I63" s="71"/>
      <c r="J63" s="75"/>
      <c r="K63" s="71"/>
      <c r="L63" s="76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6"/>
      <c r="Z63" s="76"/>
      <c r="AA63" s="76"/>
      <c r="AB63" s="40"/>
      <c r="AC63" s="36"/>
      <c r="AD63" s="49"/>
      <c r="AE63" s="50"/>
      <c r="AF63" s="50"/>
      <c r="AG63" s="50"/>
      <c r="AH63" s="50"/>
      <c r="AI63" s="51"/>
      <c r="AJ63" s="36"/>
      <c r="AK63" s="36"/>
      <c r="AL63" s="36"/>
      <c r="AM63" s="36"/>
      <c r="AN63" s="36"/>
      <c r="AO63" s="36"/>
    </row>
    <row r="64" spans="1:41" ht="12.75" hidden="1">
      <c r="A64" s="24">
        <f>A59+7</f>
        <v>56</v>
      </c>
      <c r="B64" s="2"/>
      <c r="C64" s="78" t="str">
        <f>+$F$1</f>
        <v>CIU16FB</v>
      </c>
      <c r="D64" s="71">
        <v>129</v>
      </c>
      <c r="E64" s="79">
        <f>+F64</f>
        <v>40688</v>
      </c>
      <c r="F64" s="72">
        <f>+$K1+$B$24+$A$64</f>
        <v>40688</v>
      </c>
      <c r="G64" s="71" t="s">
        <v>6</v>
      </c>
      <c r="H64" s="74">
        <f>+$H$24</f>
        <v>18.3</v>
      </c>
      <c r="I64" s="71" t="str">
        <f>+$I$24</f>
        <v>NICHELINO HESPERIA</v>
      </c>
      <c r="J64" s="75" t="s">
        <v>7</v>
      </c>
      <c r="K64" s="71" t="str">
        <f>+$I$19</f>
        <v>POLISPORTIVA VENARIA</v>
      </c>
      <c r="L64" s="76"/>
      <c r="M64" s="80"/>
      <c r="N64" s="80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76"/>
      <c r="Z64" s="76"/>
      <c r="AA64" s="76"/>
      <c r="AB64" s="40" t="str">
        <f>+$AB$24</f>
        <v>Palestra: Scuole Medie Aldo Moro - Via Turati, 2 - NICHELINO</v>
      </c>
      <c r="AC64" s="36"/>
      <c r="AD64" s="45">
        <f>IF($N$64=2,2,IF($M$64=3,3,IF($M$64=2,1,0)))</f>
        <v>0</v>
      </c>
      <c r="AE64" s="46">
        <f>IF($M$64=2,2,IF($N$64=3,3,IF($N$64=2,1,0)))</f>
        <v>0</v>
      </c>
      <c r="AF64" s="46">
        <f>IF($M$64+$N$64&gt;0,1,0)</f>
        <v>0</v>
      </c>
      <c r="AG64" s="47"/>
      <c r="AH64" s="47">
        <f>IF($AD$64&lt;2,0,1)</f>
        <v>0</v>
      </c>
      <c r="AI64" s="48">
        <f>IF($AE$64&lt;2,0,1)</f>
        <v>0</v>
      </c>
      <c r="AJ64" s="36"/>
      <c r="AK64" s="36"/>
      <c r="AL64" s="36"/>
      <c r="AM64" s="36"/>
      <c r="AN64" s="36"/>
      <c r="AO64" s="36"/>
    </row>
    <row r="65" spans="1:41" ht="12.75" hidden="1">
      <c r="A65" s="25"/>
      <c r="B65" s="2"/>
      <c r="C65" s="78" t="str">
        <f>+$F$1</f>
        <v>CIU16FB</v>
      </c>
      <c r="D65" s="71">
        <v>130</v>
      </c>
      <c r="E65" s="79">
        <f>+F65</f>
        <v>40685</v>
      </c>
      <c r="F65" s="72">
        <f>+$K1+$B$23+$A$64</f>
        <v>40685</v>
      </c>
      <c r="G65" s="71" t="s">
        <v>6</v>
      </c>
      <c r="H65" s="74">
        <f>+$H$23</f>
        <v>11</v>
      </c>
      <c r="I65" s="71" t="str">
        <f>+$I$23</f>
        <v>VOLLEY CRESCENTINO</v>
      </c>
      <c r="J65" s="75" t="s">
        <v>7</v>
      </c>
      <c r="K65" s="71" t="str">
        <f>+$I$20</f>
        <v>MASSAUA</v>
      </c>
      <c r="L65" s="76"/>
      <c r="M65" s="80"/>
      <c r="N65" s="80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76"/>
      <c r="Z65" s="76"/>
      <c r="AA65" s="76"/>
      <c r="AB65" s="40" t="str">
        <f>+$AB$23</f>
        <v>Palestra: Scuole Medie - Via Manzoni, 14 - CRESCENTINO</v>
      </c>
      <c r="AC65" s="36"/>
      <c r="AD65" s="45">
        <f>IF($N$65=2,2,IF($M$65=3,3,IF($M$65=2,1,0)))</f>
        <v>0</v>
      </c>
      <c r="AE65" s="46">
        <f>IF($M$65=2,2,IF($N$65=3,3,IF($N$65=2,1,0)))</f>
        <v>0</v>
      </c>
      <c r="AF65" s="46">
        <f>IF($M$65+$N$65&gt;0,1,0)</f>
        <v>0</v>
      </c>
      <c r="AG65" s="47"/>
      <c r="AH65" s="47">
        <f>IF($AD$65&lt;2,0,1)</f>
        <v>0</v>
      </c>
      <c r="AI65" s="48">
        <f>IF($AE$65&lt;2,0,1)</f>
        <v>0</v>
      </c>
      <c r="AJ65" s="36"/>
      <c r="AK65" s="36"/>
      <c r="AL65" s="36"/>
      <c r="AM65" s="36"/>
      <c r="AN65" s="36"/>
      <c r="AO65" s="36"/>
    </row>
    <row r="66" spans="1:41" ht="12.75" hidden="1">
      <c r="A66" s="25"/>
      <c r="B66" s="2"/>
      <c r="C66" s="78" t="str">
        <f>+$F$1</f>
        <v>CIU16FB</v>
      </c>
      <c r="D66" s="71">
        <v>131</v>
      </c>
      <c r="E66" s="79">
        <f>+F66</f>
        <v>40684</v>
      </c>
      <c r="F66" s="72">
        <f>+$K1+$B$22+$A$64</f>
        <v>40684</v>
      </c>
      <c r="G66" s="71" t="s">
        <v>6</v>
      </c>
      <c r="H66" s="74">
        <f>+$H$22</f>
        <v>18</v>
      </c>
      <c r="I66" s="71" t="str">
        <f>+$I$22</f>
        <v>SISPORT FIAT</v>
      </c>
      <c r="J66" s="75" t="s">
        <v>7</v>
      </c>
      <c r="K66" s="71" t="str">
        <f>+$I$21</f>
        <v>LASALLIANO</v>
      </c>
      <c r="L66" s="76"/>
      <c r="M66" s="80"/>
      <c r="N66" s="80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76"/>
      <c r="Z66" s="76"/>
      <c r="AA66" s="76"/>
      <c r="AB66" s="40" t="str">
        <f>+$AB$22</f>
        <v>Palestra: Sisport - Via Olivero, 40 - TORINO</v>
      </c>
      <c r="AC66" s="36"/>
      <c r="AD66" s="45">
        <f>IF($N$66=2,2,IF($M$66=3,3,IF($M$66=2,1,0)))</f>
        <v>0</v>
      </c>
      <c r="AE66" s="46">
        <f>IF($M$66=2,2,IF($N$66=3,3,IF($N$66=2,1,0)))</f>
        <v>0</v>
      </c>
      <c r="AF66" s="46">
        <f>IF($M$66+$N$66&gt;0,1,0)</f>
        <v>0</v>
      </c>
      <c r="AG66" s="47"/>
      <c r="AH66" s="47">
        <f>IF($AD$66&lt;2,0,1)</f>
        <v>0</v>
      </c>
      <c r="AI66" s="48">
        <f>IF($AE$66&lt;2,0,1)</f>
        <v>0</v>
      </c>
      <c r="AJ66" s="36"/>
      <c r="AK66" s="36"/>
      <c r="AL66" s="36"/>
      <c r="AM66" s="36"/>
      <c r="AN66" s="36"/>
      <c r="AO66" s="36"/>
    </row>
    <row r="67" spans="1:41" ht="12.75" hidden="1">
      <c r="A67" s="26"/>
      <c r="B67" s="2"/>
      <c r="C67" s="78" t="str">
        <f>+$F$1</f>
        <v>CIU16FB</v>
      </c>
      <c r="D67" s="71">
        <v>132</v>
      </c>
      <c r="E67" s="79">
        <f>+F67</f>
        <v>40684</v>
      </c>
      <c r="F67" s="72">
        <f>+$K1+$B$25+$A$64</f>
        <v>40684</v>
      </c>
      <c r="G67" s="71" t="s">
        <v>6</v>
      </c>
      <c r="H67" s="74">
        <f>+$H$25</f>
        <v>15.3</v>
      </c>
      <c r="I67" s="71" t="str">
        <f>+$I$25</f>
        <v>JOLLY 38</v>
      </c>
      <c r="J67" s="75" t="s">
        <v>7</v>
      </c>
      <c r="K67" s="71" t="str">
        <f>+$I$18</f>
        <v>VIDES FANTASY</v>
      </c>
      <c r="L67" s="76"/>
      <c r="M67" s="80"/>
      <c r="N67" s="80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76"/>
      <c r="Z67" s="76"/>
      <c r="AA67" s="76"/>
      <c r="AB67" s="40" t="str">
        <f>+$AB$25</f>
        <v>Palestra: Marco Polo Via Galimberti, 7 - MONCALIERI</v>
      </c>
      <c r="AC67" s="36"/>
      <c r="AD67" s="45">
        <f>IF($N$67=2,2,IF($M$67=3,3,IF($M$67=2,1,0)))</f>
        <v>0</v>
      </c>
      <c r="AE67" s="46">
        <f>IF($M$67=2,2,IF($N$67=3,3,IF($N$67=2,1,0)))</f>
        <v>0</v>
      </c>
      <c r="AF67" s="46">
        <f>IF($M$67+$N$67&gt;0,1,0)</f>
        <v>0</v>
      </c>
      <c r="AG67" s="47"/>
      <c r="AH67" s="47">
        <f>IF($AD$67&lt;2,0,1)</f>
        <v>0</v>
      </c>
      <c r="AI67" s="48">
        <f>IF($AE$67&lt;2,0,1)</f>
        <v>0</v>
      </c>
      <c r="AJ67" s="36"/>
      <c r="AK67" s="36"/>
      <c r="AL67" s="36"/>
      <c r="AM67" s="36"/>
      <c r="AN67" s="36"/>
      <c r="AO67" s="36"/>
    </row>
    <row r="68" spans="1:41" ht="19.5" customHeight="1" hidden="1">
      <c r="A68" s="2"/>
      <c r="B68" s="2"/>
      <c r="C68" s="71"/>
      <c r="D68" s="71"/>
      <c r="E68" s="71"/>
      <c r="F68" s="72"/>
      <c r="G68" s="73" t="s">
        <v>16</v>
      </c>
      <c r="H68" s="74"/>
      <c r="I68" s="71"/>
      <c r="J68" s="75"/>
      <c r="K68" s="71"/>
      <c r="L68" s="76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6"/>
      <c r="Z68" s="76"/>
      <c r="AA68" s="76"/>
      <c r="AB68" s="40"/>
      <c r="AC68" s="36"/>
      <c r="AD68" s="49"/>
      <c r="AE68" s="50"/>
      <c r="AF68" s="50"/>
      <c r="AG68" s="50"/>
      <c r="AH68" s="50"/>
      <c r="AI68" s="51"/>
      <c r="AJ68" s="36"/>
      <c r="AK68" s="36"/>
      <c r="AL68" s="36"/>
      <c r="AM68" s="36"/>
      <c r="AN68" s="36"/>
      <c r="AO68" s="36"/>
    </row>
    <row r="69" spans="1:41" ht="12.75" hidden="1">
      <c r="A69" s="24">
        <f>A64+7+7</f>
        <v>70</v>
      </c>
      <c r="B69" s="2"/>
      <c r="C69" s="78" t="str">
        <f>+$F$1</f>
        <v>CIU16FB</v>
      </c>
      <c r="D69" s="71">
        <v>133</v>
      </c>
      <c r="E69" s="79">
        <f>+F69</f>
        <v>40703</v>
      </c>
      <c r="F69" s="72">
        <f>+$K1+$B$21+$A$69</f>
        <v>40703</v>
      </c>
      <c r="G69" s="71" t="s">
        <v>6</v>
      </c>
      <c r="H69" s="74">
        <f>+$H$21</f>
        <v>18</v>
      </c>
      <c r="I69" s="71" t="str">
        <f>+$I$21</f>
        <v>LASALLIANO</v>
      </c>
      <c r="J69" s="75" t="s">
        <v>7</v>
      </c>
      <c r="K69" s="71" t="str">
        <f>+$I$23</f>
        <v>VOLLEY CRESCENTINO</v>
      </c>
      <c r="L69" s="76"/>
      <c r="M69" s="80"/>
      <c r="N69" s="80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76"/>
      <c r="Z69" s="76"/>
      <c r="AA69" s="76"/>
      <c r="AB69" s="40" t="str">
        <f>+$AB$21</f>
        <v>Palestra: Oratorio S.Giulia - Via Giulia di Barolo - TORINO</v>
      </c>
      <c r="AC69" s="36"/>
      <c r="AD69" s="45">
        <f>IF($N$69=2,2,IF($M$69=3,3,IF($M$69=2,1,0)))</f>
        <v>0</v>
      </c>
      <c r="AE69" s="46">
        <f>IF($M$69=2,2,IF($N$69=3,3,IF($N$69=2,1,0)))</f>
        <v>0</v>
      </c>
      <c r="AF69" s="46">
        <f>IF($M$69+$N$69&gt;0,1,0)</f>
        <v>0</v>
      </c>
      <c r="AG69" s="47"/>
      <c r="AH69" s="47">
        <f>IF($AD$69&lt;2,0,1)</f>
        <v>0</v>
      </c>
      <c r="AI69" s="48">
        <f>IF($AE$69&lt;2,0,1)</f>
        <v>0</v>
      </c>
      <c r="AJ69" s="36"/>
      <c r="AK69" s="36"/>
      <c r="AL69" s="36"/>
      <c r="AM69" s="36"/>
      <c r="AN69" s="36"/>
      <c r="AO69" s="36"/>
    </row>
    <row r="70" spans="1:41" ht="12.75" hidden="1">
      <c r="A70" s="25"/>
      <c r="B70" s="2"/>
      <c r="C70" s="78" t="str">
        <f>+$F$1</f>
        <v>CIU16FB</v>
      </c>
      <c r="D70" s="71">
        <v>134</v>
      </c>
      <c r="E70" s="79">
        <f>+F70</f>
        <v>40698</v>
      </c>
      <c r="F70" s="72">
        <f>+$K1+$B$20+$A$69</f>
        <v>40698</v>
      </c>
      <c r="G70" s="71" t="s">
        <v>6</v>
      </c>
      <c r="H70" s="74">
        <f>+$H$20</f>
        <v>15.45</v>
      </c>
      <c r="I70" s="71" t="str">
        <f>+$I$20</f>
        <v>MASSAUA</v>
      </c>
      <c r="J70" s="75" t="s">
        <v>7</v>
      </c>
      <c r="K70" s="71" t="str">
        <f>+$I$24</f>
        <v>NICHELINO HESPERIA</v>
      </c>
      <c r="L70" s="76"/>
      <c r="M70" s="80"/>
      <c r="N70" s="80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76"/>
      <c r="Z70" s="76"/>
      <c r="AA70" s="76"/>
      <c r="AB70" s="40" t="str">
        <f>+$AB$20</f>
        <v>Palestra: L.S. Cattaneo - Via Sostegno, 41/10 - TORINO</v>
      </c>
      <c r="AC70" s="36"/>
      <c r="AD70" s="45">
        <f>IF($N$70=2,2,IF($M$70=3,3,IF($M$70=2,1,0)))</f>
        <v>0</v>
      </c>
      <c r="AE70" s="46">
        <f>IF($M$70=2,2,IF($N$70=3,3,IF($N$70=2,1,0)))</f>
        <v>0</v>
      </c>
      <c r="AF70" s="46">
        <f>IF($M$70+$N$70&gt;0,1,0)</f>
        <v>0</v>
      </c>
      <c r="AG70" s="47"/>
      <c r="AH70" s="47">
        <f>IF($AD$70&lt;2,0,1)</f>
        <v>0</v>
      </c>
      <c r="AI70" s="48">
        <f>IF($AE$70&lt;2,0,1)</f>
        <v>0</v>
      </c>
      <c r="AJ70" s="36"/>
      <c r="AK70" s="36"/>
      <c r="AL70" s="36"/>
      <c r="AM70" s="36"/>
      <c r="AN70" s="36"/>
      <c r="AO70" s="36"/>
    </row>
    <row r="71" spans="1:41" ht="12.75" hidden="1">
      <c r="A71" s="25"/>
      <c r="B71" s="2"/>
      <c r="C71" s="78" t="str">
        <f>+$F$1</f>
        <v>CIU16FB</v>
      </c>
      <c r="D71" s="71">
        <v>135</v>
      </c>
      <c r="E71" s="79">
        <f>+F71</f>
        <v>40699</v>
      </c>
      <c r="F71" s="72">
        <f>+$K1+$B$19+$A$69</f>
        <v>40699</v>
      </c>
      <c r="G71" s="71" t="s">
        <v>6</v>
      </c>
      <c r="H71" s="74">
        <f>+$H$19</f>
        <v>18</v>
      </c>
      <c r="I71" s="71" t="str">
        <f>+$I$19</f>
        <v>POLISPORTIVA VENARIA</v>
      </c>
      <c r="J71" s="75" t="s">
        <v>7</v>
      </c>
      <c r="K71" s="71" t="str">
        <f>+$I$18</f>
        <v>VIDES FANTASY</v>
      </c>
      <c r="L71" s="76"/>
      <c r="M71" s="80"/>
      <c r="N71" s="80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76"/>
      <c r="Z71" s="76"/>
      <c r="AA71" s="76"/>
      <c r="AB71" s="40" t="str">
        <f>+$AB$19</f>
        <v>Palestra: Gramsci - Via Motrassino, 10 - VENARIA REALE</v>
      </c>
      <c r="AC71" s="36"/>
      <c r="AD71" s="45">
        <f>IF($N$71=2,2,IF($M$71=3,3,IF($M$71=2,1,0)))</f>
        <v>0</v>
      </c>
      <c r="AE71" s="46">
        <f>IF($M$71=2,2,IF($N$71=3,3,IF($N$71=2,1,0)))</f>
        <v>0</v>
      </c>
      <c r="AF71" s="46">
        <f>IF($M$71+$N$71&gt;0,1,0)</f>
        <v>0</v>
      </c>
      <c r="AG71" s="47"/>
      <c r="AH71" s="47">
        <f>IF($AD$71&lt;2,0,1)</f>
        <v>0</v>
      </c>
      <c r="AI71" s="48">
        <f>IF($AE$71&lt;2,0,1)</f>
        <v>0</v>
      </c>
      <c r="AJ71" s="36"/>
      <c r="AK71" s="36"/>
      <c r="AL71" s="36"/>
      <c r="AM71" s="36"/>
      <c r="AN71" s="36"/>
      <c r="AO71" s="36"/>
    </row>
    <row r="72" spans="1:41" ht="12.75" hidden="1">
      <c r="A72" s="26"/>
      <c r="B72" s="2"/>
      <c r="C72" s="78" t="str">
        <f>+$F$1</f>
        <v>CIU16FB</v>
      </c>
      <c r="D72" s="71">
        <v>136</v>
      </c>
      <c r="E72" s="79">
        <f>+F72</f>
        <v>40698</v>
      </c>
      <c r="F72" s="72">
        <f>+$K1+$B$22+$A$69</f>
        <v>40698</v>
      </c>
      <c r="G72" s="71" t="s">
        <v>6</v>
      </c>
      <c r="H72" s="74">
        <f>+$H$22</f>
        <v>18</v>
      </c>
      <c r="I72" s="71" t="str">
        <f>+$I$22</f>
        <v>SISPORT FIAT</v>
      </c>
      <c r="J72" s="75" t="s">
        <v>7</v>
      </c>
      <c r="K72" s="71" t="str">
        <f>+$I$25</f>
        <v>JOLLY 38</v>
      </c>
      <c r="L72" s="76"/>
      <c r="M72" s="80"/>
      <c r="N72" s="80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76"/>
      <c r="Z72" s="76"/>
      <c r="AA72" s="76"/>
      <c r="AB72" s="40" t="str">
        <f>+$AB$22</f>
        <v>Palestra: Sisport - Via Olivero, 40 - TORINO</v>
      </c>
      <c r="AC72" s="36"/>
      <c r="AD72" s="45">
        <f>IF($N$72=2,2,IF($M$72=3,3,IF($M$72=2,1,0)))</f>
        <v>0</v>
      </c>
      <c r="AE72" s="46">
        <f>IF($M$72=2,2,IF($N$72=3,3,IF($N$72=2,1,0)))</f>
        <v>0</v>
      </c>
      <c r="AF72" s="46">
        <f>IF($M$72+$N$72&gt;0,1,0)</f>
        <v>0</v>
      </c>
      <c r="AG72" s="47"/>
      <c r="AH72" s="47">
        <f>IF($AD$72&lt;2,0,1)</f>
        <v>0</v>
      </c>
      <c r="AI72" s="48">
        <f>IF($AE$72&lt;2,0,1)</f>
        <v>0</v>
      </c>
      <c r="AJ72" s="36"/>
      <c r="AK72" s="36"/>
      <c r="AL72" s="36"/>
      <c r="AM72" s="36"/>
      <c r="AN72" s="36"/>
      <c r="AO72" s="36"/>
    </row>
    <row r="73" spans="1:41" ht="12.75" hidden="1">
      <c r="A73" s="2"/>
      <c r="B73" s="2"/>
      <c r="C73" s="71"/>
      <c r="D73" s="71"/>
      <c r="E73" s="71"/>
      <c r="F73" s="72"/>
      <c r="G73" s="73" t="s">
        <v>17</v>
      </c>
      <c r="H73" s="74"/>
      <c r="I73" s="71"/>
      <c r="J73" s="75"/>
      <c r="K73" s="71"/>
      <c r="L73" s="76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6"/>
      <c r="Z73" s="76"/>
      <c r="AA73" s="76"/>
      <c r="AB73" s="40"/>
      <c r="AC73" s="36"/>
      <c r="AD73" s="49"/>
      <c r="AE73" s="50"/>
      <c r="AF73" s="50"/>
      <c r="AG73" s="50"/>
      <c r="AH73" s="50"/>
      <c r="AI73" s="51"/>
      <c r="AJ73" s="36"/>
      <c r="AK73" s="36"/>
      <c r="AL73" s="36"/>
      <c r="AM73" s="36"/>
      <c r="AN73" s="36"/>
      <c r="AO73" s="36"/>
    </row>
    <row r="74" spans="1:41" ht="12.75" hidden="1">
      <c r="A74" s="24">
        <f>A69+7+21</f>
        <v>98</v>
      </c>
      <c r="B74" s="2"/>
      <c r="C74" s="78" t="str">
        <f>+$F$1</f>
        <v>CIU16FB</v>
      </c>
      <c r="D74" s="71">
        <v>137</v>
      </c>
      <c r="E74" s="79">
        <f>+F74</f>
        <v>40728</v>
      </c>
      <c r="F74" s="72">
        <f>+$K1+$B$18+$A$74</f>
        <v>40728</v>
      </c>
      <c r="G74" s="71" t="s">
        <v>6</v>
      </c>
      <c r="H74" s="74">
        <f>+$H$18</f>
        <v>18</v>
      </c>
      <c r="I74" s="71" t="str">
        <f>+$I$18</f>
        <v>VIDES FANTASY</v>
      </c>
      <c r="J74" s="75" t="s">
        <v>7</v>
      </c>
      <c r="K74" s="71" t="str">
        <f>+$I$20</f>
        <v>MASSAUA</v>
      </c>
      <c r="L74" s="76"/>
      <c r="M74" s="80"/>
      <c r="N74" s="80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76"/>
      <c r="Z74" s="76"/>
      <c r="AA74" s="76"/>
      <c r="AB74" s="40" t="str">
        <f>+$AB$18</f>
        <v>Palestra: Ex Scotellaro - via Luini, 195 - TORINO</v>
      </c>
      <c r="AC74" s="36"/>
      <c r="AD74" s="45">
        <f>IF($N$74=2,2,IF($M$74=3,3,IF($M$74=2,1,0)))</f>
        <v>0</v>
      </c>
      <c r="AE74" s="46">
        <f>IF($M$74=2,2,IF($N$74=3,3,IF($N$74=2,1,0)))</f>
        <v>0</v>
      </c>
      <c r="AF74" s="46">
        <f>IF($M$74+$N$74&gt;0,1,0)</f>
        <v>0</v>
      </c>
      <c r="AG74" s="47"/>
      <c r="AH74" s="47">
        <f>IF($AD$74&lt;2,0,1)</f>
        <v>0</v>
      </c>
      <c r="AI74" s="48">
        <f>IF($AE$74&lt;2,0,1)</f>
        <v>0</v>
      </c>
      <c r="AJ74" s="36"/>
      <c r="AK74" s="36"/>
      <c r="AL74" s="36"/>
      <c r="AM74" s="36"/>
      <c r="AN74" s="36"/>
      <c r="AO74" s="36"/>
    </row>
    <row r="75" spans="1:41" ht="12.75" hidden="1">
      <c r="A75" s="25"/>
      <c r="B75" s="2"/>
      <c r="C75" s="78" t="str">
        <f>+$F$1</f>
        <v>CIU16FB</v>
      </c>
      <c r="D75" s="71">
        <v>138</v>
      </c>
      <c r="E75" s="79">
        <f>+F75</f>
        <v>40730</v>
      </c>
      <c r="F75" s="72">
        <f>+$K1+$B$24+$A$74</f>
        <v>40730</v>
      </c>
      <c r="G75" s="71" t="s">
        <v>6</v>
      </c>
      <c r="H75" s="74">
        <f>+$H$24</f>
        <v>18.3</v>
      </c>
      <c r="I75" s="71" t="str">
        <f>+$I$24</f>
        <v>NICHELINO HESPERIA</v>
      </c>
      <c r="J75" s="75" t="s">
        <v>7</v>
      </c>
      <c r="K75" s="71" t="str">
        <f>+$I$21</f>
        <v>LASALLIANO</v>
      </c>
      <c r="L75" s="76"/>
      <c r="M75" s="80"/>
      <c r="N75" s="80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76"/>
      <c r="Z75" s="76"/>
      <c r="AA75" s="76"/>
      <c r="AB75" s="40" t="str">
        <f>+$AB$24</f>
        <v>Palestra: Scuole Medie Aldo Moro - Via Turati, 2 - NICHELINO</v>
      </c>
      <c r="AC75" s="36"/>
      <c r="AD75" s="45">
        <f>IF($N$75=2,2,IF($M$75=3,3,IF($M$75=2,1,0)))</f>
        <v>0</v>
      </c>
      <c r="AE75" s="46">
        <f>IF($M$75=2,2,IF($N$75=3,3,IF($N$75=2,1,0)))</f>
        <v>0</v>
      </c>
      <c r="AF75" s="46">
        <f>IF($M$75+$N$75&gt;0,1,0)</f>
        <v>0</v>
      </c>
      <c r="AG75" s="47"/>
      <c r="AH75" s="47">
        <f>IF($AD$75&lt;2,0,1)</f>
        <v>0</v>
      </c>
      <c r="AI75" s="48">
        <f>IF($AE$75&lt;2,0,1)</f>
        <v>0</v>
      </c>
      <c r="AJ75" s="36"/>
      <c r="AK75" s="36"/>
      <c r="AL75" s="36"/>
      <c r="AM75" s="36"/>
      <c r="AN75" s="36"/>
      <c r="AO75" s="36"/>
    </row>
    <row r="76" spans="1:41" ht="12.75" hidden="1">
      <c r="A76" s="25"/>
      <c r="B76" s="2"/>
      <c r="C76" s="78" t="str">
        <f>+$F$1</f>
        <v>CIU16FB</v>
      </c>
      <c r="D76" s="71">
        <v>139</v>
      </c>
      <c r="E76" s="79">
        <f>+F76</f>
        <v>40727</v>
      </c>
      <c r="F76" s="72">
        <f>+$K1+$B$23+$A$74</f>
        <v>40727</v>
      </c>
      <c r="G76" s="71" t="s">
        <v>6</v>
      </c>
      <c r="H76" s="74">
        <f>+$H$23</f>
        <v>11</v>
      </c>
      <c r="I76" s="71" t="str">
        <f>+$I$23</f>
        <v>VOLLEY CRESCENTINO</v>
      </c>
      <c r="J76" s="75" t="s">
        <v>7</v>
      </c>
      <c r="K76" s="71" t="str">
        <f>+$I$22</f>
        <v>SISPORT FIAT</v>
      </c>
      <c r="L76" s="76"/>
      <c r="M76" s="80"/>
      <c r="N76" s="80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76"/>
      <c r="Z76" s="76"/>
      <c r="AA76" s="76"/>
      <c r="AB76" s="40" t="str">
        <f>+$AB$23</f>
        <v>Palestra: Scuole Medie - Via Manzoni, 14 - CRESCENTINO</v>
      </c>
      <c r="AC76" s="36"/>
      <c r="AD76" s="45">
        <f>IF($N$76=2,2,IF($M$76=3,3,IF($M$76=2,1,0)))</f>
        <v>0</v>
      </c>
      <c r="AE76" s="46">
        <f>IF($M$76=2,2,IF($N$76=3,3,IF($N$76=2,1,0)))</f>
        <v>0</v>
      </c>
      <c r="AF76" s="46">
        <f>IF($M$76+$N$76&gt;0,1,0)</f>
        <v>0</v>
      </c>
      <c r="AG76" s="47"/>
      <c r="AH76" s="47">
        <f>IF($AD$76&lt;2,0,1)</f>
        <v>0</v>
      </c>
      <c r="AI76" s="48">
        <f>IF($AE$76&lt;2,0,1)</f>
        <v>0</v>
      </c>
      <c r="AJ76" s="36"/>
      <c r="AK76" s="36"/>
      <c r="AL76" s="36"/>
      <c r="AM76" s="36"/>
      <c r="AN76" s="36"/>
      <c r="AO76" s="36"/>
    </row>
    <row r="77" spans="1:41" ht="12.75" hidden="1">
      <c r="A77" s="26"/>
      <c r="B77" s="2"/>
      <c r="C77" s="78" t="str">
        <f>+$F$1</f>
        <v>CIU16FB</v>
      </c>
      <c r="D77" s="71">
        <v>140</v>
      </c>
      <c r="E77" s="79">
        <f>+F77</f>
        <v>40726</v>
      </c>
      <c r="F77" s="72">
        <f>+$K1+$B$25+$A$74</f>
        <v>40726</v>
      </c>
      <c r="G77" s="71" t="s">
        <v>6</v>
      </c>
      <c r="H77" s="74">
        <f>+$H$25</f>
        <v>15.3</v>
      </c>
      <c r="I77" s="71" t="str">
        <f>+$I$25</f>
        <v>JOLLY 38</v>
      </c>
      <c r="J77" s="75" t="s">
        <v>7</v>
      </c>
      <c r="K77" s="71" t="str">
        <f>+$I$19</f>
        <v>POLISPORTIVA VENARIA</v>
      </c>
      <c r="L77" s="76"/>
      <c r="M77" s="80"/>
      <c r="N77" s="80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76"/>
      <c r="Z77" s="76"/>
      <c r="AA77" s="76"/>
      <c r="AB77" s="40" t="str">
        <f>+$AB$25</f>
        <v>Palestra: Marco Polo Via Galimberti, 7 - MONCALIERI</v>
      </c>
      <c r="AC77" s="36"/>
      <c r="AD77" s="45">
        <f>IF($N$77=2,2,IF($M$77=3,3,IF($M$77=2,1,0)))</f>
        <v>0</v>
      </c>
      <c r="AE77" s="46">
        <f>IF($M$77=2,2,IF($N$77=3,3,IF($N$77=2,1,0)))</f>
        <v>0</v>
      </c>
      <c r="AF77" s="46">
        <f>IF($M$77+$N$77&gt;0,1,0)</f>
        <v>0</v>
      </c>
      <c r="AG77" s="47"/>
      <c r="AH77" s="47">
        <f>IF($AD$77&lt;2,0,1)</f>
        <v>0</v>
      </c>
      <c r="AI77" s="48">
        <f>IF($AE$77&lt;2,0,1)</f>
        <v>0</v>
      </c>
      <c r="AJ77" s="36"/>
      <c r="AK77" s="36"/>
      <c r="AL77" s="36"/>
      <c r="AM77" s="36"/>
      <c r="AN77" s="36"/>
      <c r="AO77" s="36"/>
    </row>
    <row r="78" spans="1:41" ht="12.75" hidden="1">
      <c r="A78" s="2"/>
      <c r="B78" s="2"/>
      <c r="C78" s="71"/>
      <c r="D78" s="71"/>
      <c r="E78" s="71"/>
      <c r="F78" s="72"/>
      <c r="G78" s="73" t="s">
        <v>18</v>
      </c>
      <c r="H78" s="74"/>
      <c r="I78" s="71"/>
      <c r="J78" s="75"/>
      <c r="K78" s="71"/>
      <c r="L78" s="76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6"/>
      <c r="Z78" s="76"/>
      <c r="AA78" s="76"/>
      <c r="AB78" s="40"/>
      <c r="AC78" s="36"/>
      <c r="AD78" s="49"/>
      <c r="AE78" s="50"/>
      <c r="AF78" s="50"/>
      <c r="AG78" s="50"/>
      <c r="AH78" s="50"/>
      <c r="AI78" s="51"/>
      <c r="AJ78" s="36"/>
      <c r="AK78" s="36"/>
      <c r="AL78" s="36"/>
      <c r="AM78" s="36"/>
      <c r="AN78" s="36"/>
      <c r="AO78" s="36"/>
    </row>
    <row r="79" spans="1:41" ht="12.75" hidden="1">
      <c r="A79" s="24">
        <f>A74+7</f>
        <v>105</v>
      </c>
      <c r="B79" s="2"/>
      <c r="C79" s="78" t="str">
        <f>+$F$1</f>
        <v>CIU16FB</v>
      </c>
      <c r="D79" s="71">
        <v>141</v>
      </c>
      <c r="E79" s="79">
        <f>+F79</f>
        <v>40733</v>
      </c>
      <c r="F79" s="72">
        <f>+$K1+$B$22+$A$79</f>
        <v>40733</v>
      </c>
      <c r="G79" s="71" t="s">
        <v>6</v>
      </c>
      <c r="H79" s="74">
        <f>+$H$22</f>
        <v>18</v>
      </c>
      <c r="I79" s="71" t="str">
        <f>+$I$22</f>
        <v>SISPORT FIAT</v>
      </c>
      <c r="J79" s="75" t="s">
        <v>7</v>
      </c>
      <c r="K79" s="71" t="str">
        <f>+$I$24</f>
        <v>NICHELINO HESPERIA</v>
      </c>
      <c r="L79" s="76"/>
      <c r="M79" s="80"/>
      <c r="N79" s="80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76"/>
      <c r="Z79" s="76"/>
      <c r="AA79" s="76"/>
      <c r="AB79" s="40" t="str">
        <f>+$AB$22</f>
        <v>Palestra: Sisport - Via Olivero, 40 - TORINO</v>
      </c>
      <c r="AC79" s="36"/>
      <c r="AD79" s="45">
        <f>IF($N$79=2,2,IF($M$79=3,3,IF($M$79=2,1,0)))</f>
        <v>0</v>
      </c>
      <c r="AE79" s="46">
        <f>IF($M$79=2,2,IF($N$79=3,3,IF($N$79=2,1,0)))</f>
        <v>0</v>
      </c>
      <c r="AF79" s="46">
        <f>IF($M$79+$N$79&gt;0,1,0)</f>
        <v>0</v>
      </c>
      <c r="AG79" s="47"/>
      <c r="AH79" s="47">
        <f>IF($AD$79&lt;2,0,1)</f>
        <v>0</v>
      </c>
      <c r="AI79" s="48">
        <f>IF($AE$79&lt;2,0,1)</f>
        <v>0</v>
      </c>
      <c r="AJ79" s="36"/>
      <c r="AK79" s="36"/>
      <c r="AL79" s="36"/>
      <c r="AM79" s="36"/>
      <c r="AN79" s="36"/>
      <c r="AO79" s="36"/>
    </row>
    <row r="80" spans="1:41" ht="12.75" hidden="1">
      <c r="A80" s="25"/>
      <c r="B80" s="2"/>
      <c r="C80" s="78" t="str">
        <f>+$F$1</f>
        <v>CIU16FB</v>
      </c>
      <c r="D80" s="71">
        <v>142</v>
      </c>
      <c r="E80" s="79">
        <f>+F80</f>
        <v>40738</v>
      </c>
      <c r="F80" s="72">
        <f>+$K1+$B$21+$A$79</f>
        <v>40738</v>
      </c>
      <c r="G80" s="71" t="s">
        <v>6</v>
      </c>
      <c r="H80" s="74">
        <f>+$H$21</f>
        <v>18</v>
      </c>
      <c r="I80" s="71" t="str">
        <f>+$I$21</f>
        <v>LASALLIANO</v>
      </c>
      <c r="J80" s="75" t="s">
        <v>7</v>
      </c>
      <c r="K80" s="71" t="str">
        <f>+$I$18</f>
        <v>VIDES FANTASY</v>
      </c>
      <c r="L80" s="76"/>
      <c r="M80" s="80"/>
      <c r="N80" s="80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76"/>
      <c r="Z80" s="76"/>
      <c r="AA80" s="76"/>
      <c r="AB80" s="40" t="str">
        <f>+$AB$21</f>
        <v>Palestra: Oratorio S.Giulia - Via Giulia di Barolo - TORINO</v>
      </c>
      <c r="AC80" s="36"/>
      <c r="AD80" s="45">
        <f>IF($N$80=2,2,IF($M$80=3,3,IF($M$80=2,1,0)))</f>
        <v>0</v>
      </c>
      <c r="AE80" s="46">
        <f>IF($M$80=2,2,IF($N$80=3,3,IF($N$80=2,1,0)))</f>
        <v>0</v>
      </c>
      <c r="AF80" s="46">
        <f>IF($M$80+$N$80&gt;0,1,0)</f>
        <v>0</v>
      </c>
      <c r="AG80" s="47"/>
      <c r="AH80" s="47">
        <f>IF($AD$80&lt;2,0,1)</f>
        <v>0</v>
      </c>
      <c r="AI80" s="48">
        <f>IF($AE$80&lt;2,0,1)</f>
        <v>0</v>
      </c>
      <c r="AJ80" s="36"/>
      <c r="AK80" s="36"/>
      <c r="AL80" s="36"/>
      <c r="AM80" s="36"/>
      <c r="AN80" s="36"/>
      <c r="AO80" s="36"/>
    </row>
    <row r="81" spans="1:41" ht="12.75" hidden="1">
      <c r="A81" s="25"/>
      <c r="B81" s="2"/>
      <c r="C81" s="78" t="str">
        <f>+$F$1</f>
        <v>CIU16FB</v>
      </c>
      <c r="D81" s="71">
        <v>143</v>
      </c>
      <c r="E81" s="79">
        <f>+F81</f>
        <v>40733</v>
      </c>
      <c r="F81" s="72">
        <f>+$K1+$B$20+$A$79</f>
        <v>40733</v>
      </c>
      <c r="G81" s="71" t="s">
        <v>6</v>
      </c>
      <c r="H81" s="74">
        <f>+$H$20</f>
        <v>15.45</v>
      </c>
      <c r="I81" s="71" t="str">
        <f>+$I$20</f>
        <v>MASSAUA</v>
      </c>
      <c r="J81" s="75" t="s">
        <v>7</v>
      </c>
      <c r="K81" s="71" t="str">
        <f>+$I$19</f>
        <v>POLISPORTIVA VENARIA</v>
      </c>
      <c r="L81" s="76"/>
      <c r="M81" s="80"/>
      <c r="N81" s="80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76"/>
      <c r="Z81" s="76"/>
      <c r="AA81" s="76"/>
      <c r="AB81" s="40" t="str">
        <f>+$AB$20</f>
        <v>Palestra: L.S. Cattaneo - Via Sostegno, 41/10 - TORINO</v>
      </c>
      <c r="AC81" s="36"/>
      <c r="AD81" s="45">
        <f>IF($N$81=2,2,IF($M$81=3,3,IF($M$81=2,1,0)))</f>
        <v>0</v>
      </c>
      <c r="AE81" s="46">
        <f>IF($M$81=2,2,IF($N$81=3,3,IF($N$81=2,1,0)))</f>
        <v>0</v>
      </c>
      <c r="AF81" s="46">
        <f>IF($M$81+$N$81&gt;0,1,0)</f>
        <v>0</v>
      </c>
      <c r="AG81" s="47"/>
      <c r="AH81" s="47">
        <f>IF($AD$81&lt;2,0,1)</f>
        <v>0</v>
      </c>
      <c r="AI81" s="48">
        <f>IF($AE$81&lt;2,0,1)</f>
        <v>0</v>
      </c>
      <c r="AJ81" s="36"/>
      <c r="AK81" s="36"/>
      <c r="AL81" s="36"/>
      <c r="AM81" s="36"/>
      <c r="AN81" s="36"/>
      <c r="AO81" s="36"/>
    </row>
    <row r="82" spans="1:41" ht="12.75" hidden="1">
      <c r="A82" s="26"/>
      <c r="B82" s="2"/>
      <c r="C82" s="78" t="str">
        <f>+$F$1</f>
        <v>CIU16FB</v>
      </c>
      <c r="D82" s="71">
        <v>144</v>
      </c>
      <c r="E82" s="79">
        <f>+F82</f>
        <v>40734</v>
      </c>
      <c r="F82" s="72">
        <f>+$K1+$B$23+$A$79</f>
        <v>40734</v>
      </c>
      <c r="G82" s="71" t="s">
        <v>6</v>
      </c>
      <c r="H82" s="74">
        <f>+$H$23</f>
        <v>11</v>
      </c>
      <c r="I82" s="71" t="str">
        <f>+$I$23</f>
        <v>VOLLEY CRESCENTINO</v>
      </c>
      <c r="J82" s="75" t="s">
        <v>7</v>
      </c>
      <c r="K82" s="71" t="str">
        <f>+$I$25</f>
        <v>JOLLY 38</v>
      </c>
      <c r="L82" s="76"/>
      <c r="M82" s="80"/>
      <c r="N82" s="80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76"/>
      <c r="Z82" s="76"/>
      <c r="AA82" s="76"/>
      <c r="AB82" s="40" t="str">
        <f>+$AB$23</f>
        <v>Palestra: Scuole Medie - Via Manzoni, 14 - CRESCENTINO</v>
      </c>
      <c r="AC82" s="36"/>
      <c r="AD82" s="45">
        <f>IF($N$82=2,2,IF($M$82=3,3,IF($M$82=2,1,0)))</f>
        <v>0</v>
      </c>
      <c r="AE82" s="46">
        <f>IF($M$82=2,2,IF($N$82=3,3,IF($N$82=2,1,0)))</f>
        <v>0</v>
      </c>
      <c r="AF82" s="46">
        <f>IF($M$82+$N$82&gt;0,1,0)</f>
        <v>0</v>
      </c>
      <c r="AG82" s="47"/>
      <c r="AH82" s="47">
        <f>IF($AD$82&lt;2,0,1)</f>
        <v>0</v>
      </c>
      <c r="AI82" s="48">
        <f>IF($AE$82&lt;2,0,1)</f>
        <v>0</v>
      </c>
      <c r="AJ82" s="36"/>
      <c r="AK82" s="36"/>
      <c r="AL82" s="36"/>
      <c r="AM82" s="36"/>
      <c r="AN82" s="36"/>
      <c r="AO82" s="36"/>
    </row>
    <row r="83" spans="1:41" ht="12.75" hidden="1">
      <c r="A83" s="27"/>
      <c r="B83" s="2"/>
      <c r="C83" s="71"/>
      <c r="D83" s="71"/>
      <c r="E83" s="71"/>
      <c r="F83" s="72"/>
      <c r="G83" s="73" t="s">
        <v>19</v>
      </c>
      <c r="H83" s="74"/>
      <c r="I83" s="71"/>
      <c r="J83" s="75"/>
      <c r="K83" s="71"/>
      <c r="L83" s="76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6"/>
      <c r="Z83" s="76"/>
      <c r="AA83" s="76"/>
      <c r="AB83" s="40"/>
      <c r="AC83" s="36"/>
      <c r="AD83" s="49"/>
      <c r="AE83" s="50"/>
      <c r="AF83" s="50"/>
      <c r="AG83" s="50"/>
      <c r="AH83" s="50"/>
      <c r="AI83" s="51"/>
      <c r="AJ83" s="36"/>
      <c r="AK83" s="36"/>
      <c r="AL83" s="36"/>
      <c r="AM83" s="36"/>
      <c r="AN83" s="36"/>
      <c r="AO83" s="36"/>
    </row>
    <row r="84" spans="1:41" ht="12.75" hidden="1">
      <c r="A84" s="24">
        <f>A79+7</f>
        <v>112</v>
      </c>
      <c r="B84" s="2"/>
      <c r="C84" s="78" t="str">
        <f>+$F$1</f>
        <v>CIU16FB</v>
      </c>
      <c r="D84" s="71">
        <v>145</v>
      </c>
      <c r="E84" s="79">
        <f>+F84</f>
        <v>40741</v>
      </c>
      <c r="F84" s="72">
        <f>+$K1+$B$19+$A$84</f>
        <v>40741</v>
      </c>
      <c r="G84" s="71" t="s">
        <v>6</v>
      </c>
      <c r="H84" s="74">
        <f>+$H$19</f>
        <v>18</v>
      </c>
      <c r="I84" s="71" t="str">
        <f>+$I$19</f>
        <v>POLISPORTIVA VENARIA</v>
      </c>
      <c r="J84" s="75" t="s">
        <v>7</v>
      </c>
      <c r="K84" s="71" t="str">
        <f>+$I$21</f>
        <v>LASALLIANO</v>
      </c>
      <c r="L84" s="76"/>
      <c r="M84" s="80"/>
      <c r="N84" s="80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76"/>
      <c r="Z84" s="76"/>
      <c r="AA84" s="76"/>
      <c r="AB84" s="40" t="str">
        <f>+$AB$19</f>
        <v>Palestra: Gramsci - Via Motrassino, 10 - VENARIA REALE</v>
      </c>
      <c r="AC84" s="36"/>
      <c r="AD84" s="45">
        <f>IF($N$84=2,2,IF($M$84=3,3,IF($M$84=2,1,0)))</f>
        <v>0</v>
      </c>
      <c r="AE84" s="46">
        <f>IF($M$84=2,2,IF($N$84=3,3,IF($N$84=2,1,0)))</f>
        <v>0</v>
      </c>
      <c r="AF84" s="46">
        <f>IF($M$84+$N$84&gt;0,1,0)</f>
        <v>0</v>
      </c>
      <c r="AG84" s="47"/>
      <c r="AH84" s="47">
        <f>IF($AD$84&lt;2,0,1)</f>
        <v>0</v>
      </c>
      <c r="AI84" s="48">
        <f>IF($AE$84&lt;2,0,1)</f>
        <v>0</v>
      </c>
      <c r="AJ84" s="36"/>
      <c r="AK84" s="36"/>
      <c r="AL84" s="36"/>
      <c r="AM84" s="36"/>
      <c r="AN84" s="36"/>
      <c r="AO84" s="36"/>
    </row>
    <row r="85" spans="1:41" ht="12.75" hidden="1">
      <c r="A85" s="25"/>
      <c r="B85" s="2"/>
      <c r="C85" s="78" t="str">
        <f>+$F$1</f>
        <v>CIU16FB</v>
      </c>
      <c r="D85" s="71">
        <v>146</v>
      </c>
      <c r="E85" s="79">
        <f>+F85</f>
        <v>40742</v>
      </c>
      <c r="F85" s="72">
        <f>+$K1+$B$18+$A$84</f>
        <v>40742</v>
      </c>
      <c r="G85" s="71" t="s">
        <v>6</v>
      </c>
      <c r="H85" s="74">
        <f>+$H$18</f>
        <v>18</v>
      </c>
      <c r="I85" s="71" t="str">
        <f>+$I$18</f>
        <v>VIDES FANTASY</v>
      </c>
      <c r="J85" s="75" t="s">
        <v>7</v>
      </c>
      <c r="K85" s="71" t="str">
        <f>+$I$22</f>
        <v>SISPORT FIAT</v>
      </c>
      <c r="L85" s="76"/>
      <c r="M85" s="80"/>
      <c r="N85" s="80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76"/>
      <c r="Z85" s="76"/>
      <c r="AA85" s="76"/>
      <c r="AB85" s="40" t="str">
        <f>+$AB$18</f>
        <v>Palestra: Ex Scotellaro - via Luini, 195 - TORINO</v>
      </c>
      <c r="AC85" s="36"/>
      <c r="AD85" s="45">
        <f>IF($N$85=2,2,IF($M$85=3,3,IF($M$85=2,1,0)))</f>
        <v>0</v>
      </c>
      <c r="AE85" s="46">
        <f>IF($M$85=2,2,IF($N$85=3,3,IF($N$85=2,1,0)))</f>
        <v>0</v>
      </c>
      <c r="AF85" s="46">
        <f>IF($M$85+$N$85&gt;0,1,0)</f>
        <v>0</v>
      </c>
      <c r="AG85" s="47"/>
      <c r="AH85" s="47">
        <f>IF($AD$85&lt;2,0,1)</f>
        <v>0</v>
      </c>
      <c r="AI85" s="48">
        <f>IF($AE$85&lt;2,0,1)</f>
        <v>0</v>
      </c>
      <c r="AJ85" s="36"/>
      <c r="AK85" s="36"/>
      <c r="AL85" s="36"/>
      <c r="AM85" s="36"/>
      <c r="AN85" s="36"/>
      <c r="AO85" s="36"/>
    </row>
    <row r="86" spans="1:41" ht="12.75" hidden="1">
      <c r="A86" s="25"/>
      <c r="B86" s="2"/>
      <c r="C86" s="78" t="str">
        <f>+$F$1</f>
        <v>CIU16FB</v>
      </c>
      <c r="D86" s="71">
        <v>147</v>
      </c>
      <c r="E86" s="79">
        <f>+F86</f>
        <v>40744</v>
      </c>
      <c r="F86" s="72">
        <f>+$K1+$B$24+$A$84</f>
        <v>40744</v>
      </c>
      <c r="G86" s="71" t="s">
        <v>6</v>
      </c>
      <c r="H86" s="74">
        <f>+$H$24</f>
        <v>18.3</v>
      </c>
      <c r="I86" s="71" t="str">
        <f>+$I$24</f>
        <v>NICHELINO HESPERIA</v>
      </c>
      <c r="J86" s="75" t="s">
        <v>7</v>
      </c>
      <c r="K86" s="71" t="str">
        <f>+$I$23</f>
        <v>VOLLEY CRESCENTINO</v>
      </c>
      <c r="L86" s="76"/>
      <c r="M86" s="80"/>
      <c r="N86" s="80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76"/>
      <c r="Z86" s="76"/>
      <c r="AA86" s="76"/>
      <c r="AB86" s="40" t="str">
        <f>+$AB$24</f>
        <v>Palestra: Scuole Medie Aldo Moro - Via Turati, 2 - NICHELINO</v>
      </c>
      <c r="AC86" s="36"/>
      <c r="AD86" s="45">
        <f>IF($N$86=2,2,IF($M$86=3,3,IF($M$86=2,1,0)))</f>
        <v>0</v>
      </c>
      <c r="AE86" s="46">
        <f>IF($M$86=2,2,IF($N$86=3,3,IF($N$86=2,1,0)))</f>
        <v>0</v>
      </c>
      <c r="AF86" s="46">
        <f>IF($M$86+$N$86&gt;0,1,0)</f>
        <v>0</v>
      </c>
      <c r="AG86" s="47"/>
      <c r="AH86" s="47">
        <f>IF($AD$86&lt;2,0,1)</f>
        <v>0</v>
      </c>
      <c r="AI86" s="48">
        <f>IF($AE$86&lt;2,0,1)</f>
        <v>0</v>
      </c>
      <c r="AJ86" s="36"/>
      <c r="AK86" s="36"/>
      <c r="AL86" s="36"/>
      <c r="AM86" s="36"/>
      <c r="AN86" s="36"/>
      <c r="AO86" s="36"/>
    </row>
    <row r="87" spans="1:41" ht="12.75" hidden="1">
      <c r="A87" s="26"/>
      <c r="B87" s="2"/>
      <c r="C87" s="78" t="str">
        <f>+$F$1</f>
        <v>CIU16FB</v>
      </c>
      <c r="D87" s="71">
        <v>148</v>
      </c>
      <c r="E87" s="79">
        <f>+F87</f>
        <v>40740</v>
      </c>
      <c r="F87" s="72">
        <f>+$K1+$B$25+$A$84</f>
        <v>40740</v>
      </c>
      <c r="G87" s="71" t="s">
        <v>6</v>
      </c>
      <c r="H87" s="74">
        <f>+$H$25</f>
        <v>15.3</v>
      </c>
      <c r="I87" s="71" t="str">
        <f>+$I$25</f>
        <v>JOLLY 38</v>
      </c>
      <c r="J87" s="75" t="s">
        <v>7</v>
      </c>
      <c r="K87" s="71" t="str">
        <f>+$I$20</f>
        <v>MASSAUA</v>
      </c>
      <c r="L87" s="76"/>
      <c r="M87" s="80"/>
      <c r="N87" s="80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76"/>
      <c r="Z87" s="76"/>
      <c r="AA87" s="76"/>
      <c r="AB87" s="40" t="str">
        <f>+$AB$25</f>
        <v>Palestra: Marco Polo Via Galimberti, 7 - MONCALIERI</v>
      </c>
      <c r="AC87" s="36"/>
      <c r="AD87" s="45">
        <f>IF($N$87=2,2,IF($M$87=3,3,IF($M$87=2,1,0)))</f>
        <v>0</v>
      </c>
      <c r="AE87" s="46">
        <f>IF($M$87=2,2,IF($N$87=3,3,IF($N$87=2,1,0)))</f>
        <v>0</v>
      </c>
      <c r="AF87" s="46">
        <f>IF($M$87+$N$87&gt;0,1,0)</f>
        <v>0</v>
      </c>
      <c r="AG87" s="47"/>
      <c r="AH87" s="47">
        <f>IF($AD$87&lt;2,0,1)</f>
        <v>0</v>
      </c>
      <c r="AI87" s="48">
        <f>IF($AE$87&lt;2,0,1)</f>
        <v>0</v>
      </c>
      <c r="AJ87" s="36"/>
      <c r="AK87" s="36"/>
      <c r="AL87" s="36"/>
      <c r="AM87" s="36"/>
      <c r="AN87" s="36"/>
      <c r="AO87" s="36"/>
    </row>
    <row r="88" spans="1:41" ht="12.75" hidden="1">
      <c r="A88" s="2"/>
      <c r="B88" s="2"/>
      <c r="C88" s="71"/>
      <c r="D88" s="71"/>
      <c r="E88" s="71"/>
      <c r="F88" s="72"/>
      <c r="G88" s="73" t="s">
        <v>20</v>
      </c>
      <c r="H88" s="74"/>
      <c r="I88" s="71"/>
      <c r="J88" s="75"/>
      <c r="K88" s="71"/>
      <c r="L88" s="76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6"/>
      <c r="Z88" s="76"/>
      <c r="AA88" s="76"/>
      <c r="AB88" s="40"/>
      <c r="AC88" s="36"/>
      <c r="AD88" s="49"/>
      <c r="AE88" s="50"/>
      <c r="AF88" s="50"/>
      <c r="AG88" s="50"/>
      <c r="AH88" s="50"/>
      <c r="AI88" s="51"/>
      <c r="AJ88" s="36"/>
      <c r="AK88" s="36"/>
      <c r="AL88" s="36"/>
      <c r="AM88" s="36"/>
      <c r="AN88" s="36"/>
      <c r="AO88" s="36"/>
    </row>
    <row r="89" spans="1:41" ht="12.75" hidden="1">
      <c r="A89" s="24">
        <f>A84+7</f>
        <v>119</v>
      </c>
      <c r="B89" s="2"/>
      <c r="C89" s="78" t="str">
        <f>+$F$1</f>
        <v>CIU16FB</v>
      </c>
      <c r="D89" s="71">
        <v>149</v>
      </c>
      <c r="E89" s="79">
        <f>+F89</f>
        <v>40748</v>
      </c>
      <c r="F89" s="72">
        <f>+$K1+$B$23+$A$89</f>
        <v>40748</v>
      </c>
      <c r="G89" s="71" t="s">
        <v>6</v>
      </c>
      <c r="H89" s="74">
        <f>+$H$23</f>
        <v>11</v>
      </c>
      <c r="I89" s="71" t="str">
        <f>+$I$23</f>
        <v>VOLLEY CRESCENTINO</v>
      </c>
      <c r="J89" s="75" t="s">
        <v>7</v>
      </c>
      <c r="K89" s="71" t="str">
        <f>+$I$18</f>
        <v>VIDES FANTASY</v>
      </c>
      <c r="L89" s="76"/>
      <c r="M89" s="80"/>
      <c r="N89" s="80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76"/>
      <c r="Z89" s="76"/>
      <c r="AA89" s="76"/>
      <c r="AB89" s="40" t="str">
        <f>+$AB$23</f>
        <v>Palestra: Scuole Medie - Via Manzoni, 14 - CRESCENTINO</v>
      </c>
      <c r="AC89" s="36"/>
      <c r="AD89" s="45">
        <f>IF($N$89=2,2,IF($M$89=3,3,IF($M$89=2,1,0)))</f>
        <v>0</v>
      </c>
      <c r="AE89" s="46">
        <f>IF($M$89=2,2,IF($N$89=3,3,IF($N$89=2,1,0)))</f>
        <v>0</v>
      </c>
      <c r="AF89" s="46">
        <f>IF($M$89+$N$89&gt;0,1,0)</f>
        <v>0</v>
      </c>
      <c r="AG89" s="47"/>
      <c r="AH89" s="47">
        <f>IF($AD$89&lt;2,0,1)</f>
        <v>0</v>
      </c>
      <c r="AI89" s="48">
        <f>IF($AE$89&lt;2,0,1)</f>
        <v>0</v>
      </c>
      <c r="AJ89" s="36"/>
      <c r="AK89" s="36"/>
      <c r="AL89" s="36"/>
      <c r="AM89" s="36"/>
      <c r="AN89" s="36"/>
      <c r="AO89" s="36"/>
    </row>
    <row r="90" spans="1:41" ht="12.75" hidden="1">
      <c r="A90" s="25"/>
      <c r="B90" s="2"/>
      <c r="C90" s="78" t="str">
        <f>+$F$1</f>
        <v>CIU16FB</v>
      </c>
      <c r="D90" s="71">
        <v>150</v>
      </c>
      <c r="E90" s="79">
        <f>+F90</f>
        <v>40747</v>
      </c>
      <c r="F90" s="72">
        <f>+$K1+$B$22+$A$89</f>
        <v>40747</v>
      </c>
      <c r="G90" s="71" t="s">
        <v>6</v>
      </c>
      <c r="H90" s="74">
        <f>+$H$22</f>
        <v>18</v>
      </c>
      <c r="I90" s="71" t="str">
        <f>+$I$22</f>
        <v>SISPORT FIAT</v>
      </c>
      <c r="J90" s="75" t="s">
        <v>7</v>
      </c>
      <c r="K90" s="71" t="str">
        <f>+$I$19</f>
        <v>POLISPORTIVA VENARIA</v>
      </c>
      <c r="L90" s="76"/>
      <c r="M90" s="80"/>
      <c r="N90" s="80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76"/>
      <c r="Z90" s="76"/>
      <c r="AA90" s="76"/>
      <c r="AB90" s="40" t="str">
        <f>+$AB$22</f>
        <v>Palestra: Sisport - Via Olivero, 40 - TORINO</v>
      </c>
      <c r="AC90" s="36"/>
      <c r="AD90" s="45">
        <f>IF($N$90=2,2,IF($M$90=3,3,IF($M$90=2,1,0)))</f>
        <v>0</v>
      </c>
      <c r="AE90" s="46">
        <f>IF($M$90=2,2,IF($N$90=3,3,IF($N$90=2,1,0)))</f>
        <v>0</v>
      </c>
      <c r="AF90" s="46">
        <f>IF($M$90+$N$90&gt;0,1,0)</f>
        <v>0</v>
      </c>
      <c r="AG90" s="47"/>
      <c r="AH90" s="47">
        <f>IF($AD$90&lt;2,0,1)</f>
        <v>0</v>
      </c>
      <c r="AI90" s="48">
        <f>IF($AE$90&lt;2,0,1)</f>
        <v>0</v>
      </c>
      <c r="AJ90" s="36"/>
      <c r="AK90" s="36"/>
      <c r="AL90" s="36"/>
      <c r="AM90" s="36"/>
      <c r="AN90" s="36"/>
      <c r="AO90" s="36"/>
    </row>
    <row r="91" spans="1:41" ht="12.75" hidden="1">
      <c r="A91" s="25"/>
      <c r="B91" s="2"/>
      <c r="C91" s="78" t="str">
        <f>+$F$1</f>
        <v>CIU16FB</v>
      </c>
      <c r="D91" s="71">
        <v>151</v>
      </c>
      <c r="E91" s="79">
        <f>+F91</f>
        <v>40752</v>
      </c>
      <c r="F91" s="72">
        <f>+$K1+$B$21+$A$89</f>
        <v>40752</v>
      </c>
      <c r="G91" s="71" t="s">
        <v>6</v>
      </c>
      <c r="H91" s="74">
        <f>+$H$21</f>
        <v>18</v>
      </c>
      <c r="I91" s="71" t="str">
        <f>+$I$21</f>
        <v>LASALLIANO</v>
      </c>
      <c r="J91" s="75" t="s">
        <v>7</v>
      </c>
      <c r="K91" s="71" t="str">
        <f>+$I$20</f>
        <v>MASSAUA</v>
      </c>
      <c r="L91" s="76"/>
      <c r="M91" s="80"/>
      <c r="N91" s="80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76"/>
      <c r="Z91" s="76"/>
      <c r="AA91" s="76"/>
      <c r="AB91" s="40" t="str">
        <f>+$AB$21</f>
        <v>Palestra: Oratorio S.Giulia - Via Giulia di Barolo - TORINO</v>
      </c>
      <c r="AC91" s="36"/>
      <c r="AD91" s="45">
        <f>IF($N$91=2,2,IF($M$91=3,3,IF($M$91=2,1,0)))</f>
        <v>0</v>
      </c>
      <c r="AE91" s="46">
        <f>IF($M$91=2,2,IF($N$91=3,3,IF($N$91=2,1,0)))</f>
        <v>0</v>
      </c>
      <c r="AF91" s="46">
        <f>IF($M$91+$N$91&gt;0,1,0)</f>
        <v>0</v>
      </c>
      <c r="AG91" s="47"/>
      <c r="AH91" s="47">
        <f>IF($AD$91&lt;2,0,1)</f>
        <v>0</v>
      </c>
      <c r="AI91" s="48">
        <f>IF($AE$91&lt;2,0,1)</f>
        <v>0</v>
      </c>
      <c r="AJ91" s="36"/>
      <c r="AK91" s="36"/>
      <c r="AL91" s="36"/>
      <c r="AM91" s="36"/>
      <c r="AN91" s="36"/>
      <c r="AO91" s="36"/>
    </row>
    <row r="92" spans="1:41" ht="12.75" hidden="1">
      <c r="A92" s="26"/>
      <c r="B92" s="2"/>
      <c r="C92" s="78" t="str">
        <f>+$F$1</f>
        <v>CIU16FB</v>
      </c>
      <c r="D92" s="71">
        <v>152</v>
      </c>
      <c r="E92" s="79">
        <f>+F92</f>
        <v>40751</v>
      </c>
      <c r="F92" s="72">
        <f>+$K1+$B$24+$A$89</f>
        <v>40751</v>
      </c>
      <c r="G92" s="71" t="s">
        <v>6</v>
      </c>
      <c r="H92" s="74">
        <f>+$H$24</f>
        <v>18.3</v>
      </c>
      <c r="I92" s="71" t="str">
        <f>+$I$24</f>
        <v>NICHELINO HESPERIA</v>
      </c>
      <c r="J92" s="75" t="s">
        <v>7</v>
      </c>
      <c r="K92" s="71" t="str">
        <f>+$I$25</f>
        <v>JOLLY 38</v>
      </c>
      <c r="L92" s="76"/>
      <c r="M92" s="80"/>
      <c r="N92" s="80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76"/>
      <c r="Z92" s="76"/>
      <c r="AA92" s="76"/>
      <c r="AB92" s="40" t="str">
        <f>+$AB$24</f>
        <v>Palestra: Scuole Medie Aldo Moro - Via Turati, 2 - NICHELINO</v>
      </c>
      <c r="AC92" s="36"/>
      <c r="AD92" s="45">
        <f>IF($N$92=2,2,IF($M$92=3,3,IF($M$92=2,1,0)))</f>
        <v>0</v>
      </c>
      <c r="AE92" s="46">
        <f>IF($M$92=2,2,IF($N$92=3,3,IF($N$92=2,1,0)))</f>
        <v>0</v>
      </c>
      <c r="AF92" s="46">
        <f>IF($M$92+$N$92&gt;0,1,0)</f>
        <v>0</v>
      </c>
      <c r="AG92" s="47"/>
      <c r="AH92" s="47">
        <f>IF($AD$92&lt;2,0,1)</f>
        <v>0</v>
      </c>
      <c r="AI92" s="48">
        <f>IF($AE$92&lt;2,0,1)</f>
        <v>0</v>
      </c>
      <c r="AJ92" s="36"/>
      <c r="AK92" s="36"/>
      <c r="AL92" s="36"/>
      <c r="AM92" s="36"/>
      <c r="AN92" s="36"/>
      <c r="AO92" s="36"/>
    </row>
    <row r="93" spans="1:41" ht="12.75" hidden="1">
      <c r="A93" s="2"/>
      <c r="B93" s="2"/>
      <c r="C93" s="71"/>
      <c r="D93" s="71"/>
      <c r="E93" s="71"/>
      <c r="F93" s="72"/>
      <c r="G93" s="73" t="s">
        <v>21</v>
      </c>
      <c r="H93" s="74"/>
      <c r="I93" s="71"/>
      <c r="J93" s="75"/>
      <c r="K93" s="71"/>
      <c r="L93" s="76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6"/>
      <c r="Z93" s="76"/>
      <c r="AA93" s="76"/>
      <c r="AB93" s="40"/>
      <c r="AC93" s="36"/>
      <c r="AD93" s="49"/>
      <c r="AE93" s="50"/>
      <c r="AF93" s="50"/>
      <c r="AG93" s="50"/>
      <c r="AH93" s="50"/>
      <c r="AI93" s="51"/>
      <c r="AJ93" s="36"/>
      <c r="AK93" s="36"/>
      <c r="AL93" s="36"/>
      <c r="AM93" s="36"/>
      <c r="AN93" s="36"/>
      <c r="AO93" s="36"/>
    </row>
    <row r="94" spans="1:41" ht="12.75" hidden="1">
      <c r="A94" s="24">
        <f>A89+7</f>
        <v>126</v>
      </c>
      <c r="B94" s="2"/>
      <c r="C94" s="78" t="str">
        <f>+$F$1</f>
        <v>CIU16FB</v>
      </c>
      <c r="D94" s="71">
        <v>153</v>
      </c>
      <c r="E94" s="79">
        <f>+F94</f>
        <v>40754</v>
      </c>
      <c r="F94" s="72">
        <f>+$K1+$B$20+$A$94</f>
        <v>40754</v>
      </c>
      <c r="G94" s="71" t="s">
        <v>6</v>
      </c>
      <c r="H94" s="74">
        <f>+$H$20</f>
        <v>15.45</v>
      </c>
      <c r="I94" s="71" t="str">
        <f>+$I$20</f>
        <v>MASSAUA</v>
      </c>
      <c r="J94" s="75" t="s">
        <v>7</v>
      </c>
      <c r="K94" s="71" t="str">
        <f>+$I$22</f>
        <v>SISPORT FIAT</v>
      </c>
      <c r="L94" s="76"/>
      <c r="M94" s="80"/>
      <c r="N94" s="80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76"/>
      <c r="Z94" s="76"/>
      <c r="AA94" s="76"/>
      <c r="AB94" s="40" t="str">
        <f>+$AB$20</f>
        <v>Palestra: L.S. Cattaneo - Via Sostegno, 41/10 - TORINO</v>
      </c>
      <c r="AC94" s="36"/>
      <c r="AD94" s="45">
        <f>IF($N$94=2,2,IF($M$94=3,3,IF($M$94=2,1,0)))</f>
        <v>0</v>
      </c>
      <c r="AE94" s="46">
        <f>IF($M$94=2,2,IF($N$94=3,3,IF($N$94=2,1,0)))</f>
        <v>0</v>
      </c>
      <c r="AF94" s="46">
        <f>IF($M$94+$N$94&gt;0,1,0)</f>
        <v>0</v>
      </c>
      <c r="AG94" s="47"/>
      <c r="AH94" s="47">
        <f>IF($AD$94&lt;2,0,1)</f>
        <v>0</v>
      </c>
      <c r="AI94" s="48">
        <f>IF($AE$94&lt;2,0,1)</f>
        <v>0</v>
      </c>
      <c r="AJ94" s="36"/>
      <c r="AK94" s="36"/>
      <c r="AL94" s="36"/>
      <c r="AM94" s="36"/>
      <c r="AN94" s="36"/>
      <c r="AO94" s="36"/>
    </row>
    <row r="95" spans="1:41" ht="12.75" hidden="1">
      <c r="A95" s="25"/>
      <c r="B95" s="2"/>
      <c r="C95" s="78" t="str">
        <f>+$F$1</f>
        <v>CIU16FB</v>
      </c>
      <c r="D95" s="71">
        <v>154</v>
      </c>
      <c r="E95" s="79">
        <f>+F95</f>
        <v>40755</v>
      </c>
      <c r="F95" s="72">
        <f>+$K1+$B$19+$A$94</f>
        <v>40755</v>
      </c>
      <c r="G95" s="71" t="s">
        <v>6</v>
      </c>
      <c r="H95" s="74">
        <f>+$H$19</f>
        <v>18</v>
      </c>
      <c r="I95" s="71" t="str">
        <f>+$I$19</f>
        <v>POLISPORTIVA VENARIA</v>
      </c>
      <c r="J95" s="75" t="s">
        <v>7</v>
      </c>
      <c r="K95" s="71" t="str">
        <f>+$I$23</f>
        <v>VOLLEY CRESCENTINO</v>
      </c>
      <c r="L95" s="76"/>
      <c r="M95" s="80"/>
      <c r="N95" s="80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76"/>
      <c r="Z95" s="76"/>
      <c r="AA95" s="76"/>
      <c r="AB95" s="40" t="str">
        <f>+$AB$19</f>
        <v>Palestra: Gramsci - Via Motrassino, 10 - VENARIA REALE</v>
      </c>
      <c r="AC95" s="36"/>
      <c r="AD95" s="45">
        <f>IF($N$95=2,2,IF($M$95=3,3,IF($M$95=2,1,0)))</f>
        <v>0</v>
      </c>
      <c r="AE95" s="46">
        <f>IF($M$95=2,2,IF($N$95=3,3,IF($N$95=2,1,0)))</f>
        <v>0</v>
      </c>
      <c r="AF95" s="46">
        <f>IF($M$95+$N$95&gt;0,1,0)</f>
        <v>0</v>
      </c>
      <c r="AG95" s="47"/>
      <c r="AH95" s="47">
        <f>IF($AD$95&lt;2,0,1)</f>
        <v>0</v>
      </c>
      <c r="AI95" s="48">
        <f>IF($AE$95&lt;2,0,1)</f>
        <v>0</v>
      </c>
      <c r="AJ95" s="36"/>
      <c r="AK95" s="36"/>
      <c r="AL95" s="36"/>
      <c r="AM95" s="36"/>
      <c r="AN95" s="36"/>
      <c r="AO95" s="36"/>
    </row>
    <row r="96" spans="1:41" ht="12.75" hidden="1">
      <c r="A96" s="25"/>
      <c r="B96" s="2"/>
      <c r="C96" s="78" t="str">
        <f>+$F$1</f>
        <v>CIU16FB</v>
      </c>
      <c r="D96" s="71">
        <v>155</v>
      </c>
      <c r="E96" s="79">
        <f>+F96</f>
        <v>40756</v>
      </c>
      <c r="F96" s="72">
        <f>+$K1+$B$18+$A$94</f>
        <v>40756</v>
      </c>
      <c r="G96" s="71" t="s">
        <v>6</v>
      </c>
      <c r="H96" s="74">
        <f>+$H$18</f>
        <v>18</v>
      </c>
      <c r="I96" s="71" t="str">
        <f>+$I$18</f>
        <v>VIDES FANTASY</v>
      </c>
      <c r="J96" s="75" t="s">
        <v>7</v>
      </c>
      <c r="K96" s="71" t="str">
        <f>+$I$24</f>
        <v>NICHELINO HESPERIA</v>
      </c>
      <c r="L96" s="76"/>
      <c r="M96" s="80"/>
      <c r="N96" s="80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76"/>
      <c r="Z96" s="76"/>
      <c r="AA96" s="76"/>
      <c r="AB96" s="40" t="str">
        <f>+$AB$18</f>
        <v>Palestra: Ex Scotellaro - via Luini, 195 - TORINO</v>
      </c>
      <c r="AC96" s="36"/>
      <c r="AD96" s="45">
        <f>IF($N$96=2,2,IF($M$96=3,3,IF($M$96=2,1,0)))</f>
        <v>0</v>
      </c>
      <c r="AE96" s="46">
        <f>IF($M$96=2,2,IF($N$96=3,3,IF($N$96=2,1,0)))</f>
        <v>0</v>
      </c>
      <c r="AF96" s="46">
        <f>IF($M$96+$N$96&gt;0,1,0)</f>
        <v>0</v>
      </c>
      <c r="AG96" s="47"/>
      <c r="AH96" s="47">
        <f>IF($AD$96&lt;2,0,1)</f>
        <v>0</v>
      </c>
      <c r="AI96" s="48">
        <f>IF($AE$96&lt;2,0,1)</f>
        <v>0</v>
      </c>
      <c r="AJ96" s="36"/>
      <c r="AK96" s="36"/>
      <c r="AL96" s="36"/>
      <c r="AM96" s="36"/>
      <c r="AN96" s="36"/>
      <c r="AO96" s="36"/>
    </row>
    <row r="97" spans="1:41" ht="12.75" hidden="1">
      <c r="A97" s="26"/>
      <c r="B97" s="2"/>
      <c r="C97" s="78" t="str">
        <f>+$F$1</f>
        <v>CIU16FB</v>
      </c>
      <c r="D97" s="71">
        <v>156</v>
      </c>
      <c r="E97" s="79">
        <f>+F97</f>
        <v>40754</v>
      </c>
      <c r="F97" s="72">
        <f>+$K1+$B$25+$A$94</f>
        <v>40754</v>
      </c>
      <c r="G97" s="71" t="s">
        <v>6</v>
      </c>
      <c r="H97" s="74">
        <f>+$H$25</f>
        <v>15.3</v>
      </c>
      <c r="I97" s="71" t="str">
        <f>+$I$25</f>
        <v>JOLLY 38</v>
      </c>
      <c r="J97" s="75" t="s">
        <v>7</v>
      </c>
      <c r="K97" s="71" t="str">
        <f>+$I$21</f>
        <v>LASALLIANO</v>
      </c>
      <c r="L97" s="76"/>
      <c r="M97" s="80"/>
      <c r="N97" s="80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76"/>
      <c r="Z97" s="76"/>
      <c r="AA97" s="76"/>
      <c r="AB97" s="52" t="str">
        <f>+$AB$25</f>
        <v>Palestra: Marco Polo Via Galimberti, 7 - MONCALIERI</v>
      </c>
      <c r="AC97" s="36"/>
      <c r="AD97" s="53">
        <f>IF($N$97=2,2,IF($M$97=3,3,IF($M$97=2,1,0)))</f>
        <v>0</v>
      </c>
      <c r="AE97" s="54">
        <f>IF($M$97=2,2,IF($N$97=3,3,IF($N$97=2,1,0)))</f>
        <v>0</v>
      </c>
      <c r="AF97" s="54">
        <f>IF($M$97+$N$97&gt;0,1,0)</f>
        <v>0</v>
      </c>
      <c r="AG97" s="55"/>
      <c r="AH97" s="55">
        <f>IF($AD$97&lt;2,0,1)</f>
        <v>0</v>
      </c>
      <c r="AI97" s="56">
        <f>IF($AE$97&lt;2,0,1)</f>
        <v>0</v>
      </c>
      <c r="AJ97" s="36"/>
      <c r="AK97" s="36"/>
      <c r="AL97" s="36"/>
      <c r="AM97" s="36"/>
      <c r="AN97" s="36"/>
      <c r="AO97" s="36"/>
    </row>
    <row r="98" spans="1:11" ht="12.75">
      <c r="A98" s="2"/>
      <c r="B98" s="2"/>
      <c r="C98" s="62"/>
      <c r="D98" s="62"/>
      <c r="E98" s="62"/>
      <c r="F98" s="62"/>
      <c r="G98" s="62"/>
      <c r="H98" s="69"/>
      <c r="I98" s="62"/>
      <c r="J98" s="62"/>
      <c r="K98" s="62"/>
    </row>
    <row r="99" spans="1:11" ht="12.75">
      <c r="A99" s="2"/>
      <c r="B99" s="2"/>
      <c r="C99" s="65" t="s">
        <v>22</v>
      </c>
      <c r="D99" s="62"/>
      <c r="E99" s="62"/>
      <c r="F99" s="62"/>
      <c r="G99" s="62"/>
      <c r="H99" s="69"/>
      <c r="I99" s="65" t="s">
        <v>23</v>
      </c>
      <c r="J99" s="62"/>
      <c r="K99" s="62"/>
    </row>
    <row r="100" spans="1:11" ht="12.75">
      <c r="A100" s="2"/>
      <c r="B100" s="2"/>
      <c r="C100" s="62" t="str">
        <f aca="true" t="shared" si="2" ref="C100:C107">+I18</f>
        <v>VIDES FANTASY</v>
      </c>
      <c r="D100" s="62"/>
      <c r="E100" s="62"/>
      <c r="F100" s="62"/>
      <c r="G100" s="62"/>
      <c r="H100" s="69" t="s">
        <v>50</v>
      </c>
      <c r="I100" s="62"/>
      <c r="J100" s="62"/>
      <c r="K100" s="62"/>
    </row>
    <row r="101" spans="1:11" ht="12.75">
      <c r="A101" s="2"/>
      <c r="B101" s="2"/>
      <c r="C101" s="62" t="str">
        <f t="shared" si="2"/>
        <v>POLISPORTIVA VENARIA</v>
      </c>
      <c r="D101" s="62"/>
      <c r="E101" s="62"/>
      <c r="F101" s="62"/>
      <c r="G101" s="62"/>
      <c r="H101" s="69" t="s">
        <v>51</v>
      </c>
      <c r="I101" s="62"/>
      <c r="J101" s="62"/>
      <c r="K101" s="62"/>
    </row>
    <row r="102" spans="1:11" ht="12.75">
      <c r="A102" s="2"/>
      <c r="B102" s="2"/>
      <c r="C102" s="62" t="str">
        <f t="shared" si="2"/>
        <v>MASSAUA</v>
      </c>
      <c r="D102" s="62"/>
      <c r="E102" s="62"/>
      <c r="F102" s="62"/>
      <c r="G102" s="62"/>
      <c r="H102" s="69" t="s">
        <v>49</v>
      </c>
      <c r="I102" s="62"/>
      <c r="J102" s="62"/>
      <c r="K102" s="62"/>
    </row>
    <row r="103" spans="1:11" ht="12.75">
      <c r="A103" s="2"/>
      <c r="B103" s="2"/>
      <c r="C103" s="62" t="str">
        <f t="shared" si="2"/>
        <v>LASALLIANO</v>
      </c>
      <c r="D103" s="62"/>
      <c r="E103" s="62"/>
      <c r="F103" s="62"/>
      <c r="G103" s="62"/>
      <c r="H103" s="69" t="s">
        <v>52</v>
      </c>
      <c r="I103" s="62"/>
      <c r="J103" s="62"/>
      <c r="K103" s="62"/>
    </row>
    <row r="104" spans="1:11" ht="12.75">
      <c r="A104" s="2"/>
      <c r="B104" s="2"/>
      <c r="C104" s="62" t="str">
        <f t="shared" si="2"/>
        <v>SISPORT FIAT</v>
      </c>
      <c r="D104" s="62"/>
      <c r="E104" s="62"/>
      <c r="F104" s="62"/>
      <c r="G104" s="62"/>
      <c r="H104" s="69" t="s">
        <v>53</v>
      </c>
      <c r="I104" s="62"/>
      <c r="J104" s="62"/>
      <c r="K104" s="62"/>
    </row>
    <row r="105" spans="1:11" ht="12.75">
      <c r="A105" s="2"/>
      <c r="B105" s="2"/>
      <c r="C105" s="62" t="str">
        <f t="shared" si="2"/>
        <v>VOLLEY CRESCENTINO</v>
      </c>
      <c r="D105" s="62"/>
      <c r="E105" s="62"/>
      <c r="F105" s="62"/>
      <c r="G105" s="62"/>
      <c r="H105" s="69" t="s">
        <v>46</v>
      </c>
      <c r="I105" s="62"/>
      <c r="J105" s="62"/>
      <c r="K105" s="62"/>
    </row>
    <row r="106" spans="1:11" ht="12.75">
      <c r="A106" s="2"/>
      <c r="B106" s="2"/>
      <c r="C106" s="62" t="str">
        <f t="shared" si="2"/>
        <v>NICHELINO HESPERIA</v>
      </c>
      <c r="D106" s="62"/>
      <c r="E106" s="62"/>
      <c r="F106" s="62"/>
      <c r="G106" s="62"/>
      <c r="H106" s="69" t="s">
        <v>54</v>
      </c>
      <c r="I106" s="62"/>
      <c r="J106" s="62"/>
      <c r="K106" s="62"/>
    </row>
    <row r="107" spans="1:11" ht="12.75">
      <c r="A107" s="2"/>
      <c r="B107" s="2"/>
      <c r="C107" s="62" t="str">
        <f t="shared" si="2"/>
        <v>JOLLY 38</v>
      </c>
      <c r="D107" s="62"/>
      <c r="E107" s="62"/>
      <c r="F107" s="62"/>
      <c r="G107" s="62"/>
      <c r="H107" s="69" t="s">
        <v>56</v>
      </c>
      <c r="I107" s="62"/>
      <c r="J107" s="62"/>
      <c r="K107" s="62"/>
    </row>
    <row r="108" spans="1:11" ht="12.75">
      <c r="A108" s="2"/>
      <c r="B108" s="2"/>
      <c r="C108" s="62"/>
      <c r="D108" s="62"/>
      <c r="E108" s="62"/>
      <c r="F108" s="62"/>
      <c r="G108" s="62"/>
      <c r="H108" s="69"/>
      <c r="I108" s="62"/>
      <c r="J108" s="62"/>
      <c r="K108" s="62"/>
    </row>
    <row r="109" spans="1:2" ht="12.75">
      <c r="A109" s="2"/>
      <c r="B109" s="2"/>
    </row>
    <row r="110" spans="1:2" ht="13.5" thickBot="1">
      <c r="A110" s="2"/>
      <c r="B110" s="2"/>
    </row>
    <row r="111" spans="1:28" ht="12.75">
      <c r="A111" s="2"/>
      <c r="B111" s="2"/>
      <c r="C111" s="1" t="s">
        <v>33</v>
      </c>
      <c r="K111" s="108" t="s">
        <v>25</v>
      </c>
      <c r="L111" s="109" t="s">
        <v>26</v>
      </c>
      <c r="M111" s="110" t="s">
        <v>27</v>
      </c>
      <c r="N111" s="110" t="s">
        <v>28</v>
      </c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1" t="s">
        <v>29</v>
      </c>
      <c r="Z111" s="111" t="s">
        <v>30</v>
      </c>
      <c r="AA111" s="121" t="s">
        <v>31</v>
      </c>
      <c r="AB111" s="112" t="s">
        <v>32</v>
      </c>
    </row>
    <row r="112" spans="1:28" ht="12.75">
      <c r="A112" s="2"/>
      <c r="B112" s="2"/>
      <c r="K112" s="113" t="s">
        <v>37</v>
      </c>
      <c r="L112" s="114">
        <v>14</v>
      </c>
      <c r="M112" s="115">
        <v>5</v>
      </c>
      <c r="N112" s="115">
        <v>5</v>
      </c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>
        <v>0</v>
      </c>
      <c r="Z112" s="115">
        <v>15</v>
      </c>
      <c r="AA112" s="116">
        <v>2</v>
      </c>
      <c r="AB112" s="116">
        <v>7.5</v>
      </c>
    </row>
    <row r="113" spans="1:28" ht="12.75">
      <c r="A113" s="2"/>
      <c r="B113" s="2"/>
      <c r="K113" s="113" t="s">
        <v>44</v>
      </c>
      <c r="L113" s="114">
        <v>10</v>
      </c>
      <c r="M113" s="115">
        <v>5</v>
      </c>
      <c r="N113" s="115">
        <v>3</v>
      </c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>
        <v>2</v>
      </c>
      <c r="Z113" s="115">
        <v>11</v>
      </c>
      <c r="AA113" s="116">
        <v>8</v>
      </c>
      <c r="AB113" s="116">
        <v>1.375</v>
      </c>
    </row>
    <row r="114" spans="1:28" ht="12.75">
      <c r="A114" s="2"/>
      <c r="B114" s="2"/>
      <c r="K114" s="113" t="s">
        <v>43</v>
      </c>
      <c r="L114" s="114">
        <v>9</v>
      </c>
      <c r="M114" s="115">
        <v>4</v>
      </c>
      <c r="N114" s="115">
        <v>3</v>
      </c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>
        <v>1</v>
      </c>
      <c r="Z114" s="115">
        <v>10</v>
      </c>
      <c r="AA114" s="116">
        <v>3</v>
      </c>
      <c r="AB114" s="116">
        <v>3.3333333333333335</v>
      </c>
    </row>
    <row r="115" spans="1:28" ht="12.75">
      <c r="A115" s="2"/>
      <c r="B115" s="2"/>
      <c r="K115" s="113" t="s">
        <v>42</v>
      </c>
      <c r="L115" s="114">
        <v>8</v>
      </c>
      <c r="M115" s="115">
        <v>3</v>
      </c>
      <c r="N115" s="115">
        <v>3</v>
      </c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>
        <v>0</v>
      </c>
      <c r="Z115" s="115">
        <v>9</v>
      </c>
      <c r="AA115" s="116">
        <v>2</v>
      </c>
      <c r="AB115" s="116">
        <v>4.5</v>
      </c>
    </row>
    <row r="116" spans="1:28" ht="12.75">
      <c r="A116" s="2"/>
      <c r="B116" s="2"/>
      <c r="K116" s="113" t="s">
        <v>41</v>
      </c>
      <c r="L116" s="114">
        <v>2</v>
      </c>
      <c r="M116" s="115">
        <v>4</v>
      </c>
      <c r="N116" s="115">
        <v>1</v>
      </c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>
        <v>3</v>
      </c>
      <c r="Z116" s="115">
        <v>3</v>
      </c>
      <c r="AA116" s="116">
        <v>11</v>
      </c>
      <c r="AB116" s="116">
        <v>0.2727272727272727</v>
      </c>
    </row>
    <row r="117" spans="1:28" ht="12.75">
      <c r="A117" s="2"/>
      <c r="B117" s="2"/>
      <c r="K117" s="113" t="s">
        <v>38</v>
      </c>
      <c r="L117" s="114">
        <v>1</v>
      </c>
      <c r="M117" s="115">
        <v>2</v>
      </c>
      <c r="N117" s="115">
        <v>0</v>
      </c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>
        <v>2</v>
      </c>
      <c r="Z117" s="115">
        <v>3</v>
      </c>
      <c r="AA117" s="116">
        <v>6</v>
      </c>
      <c r="AB117" s="116">
        <v>0.5</v>
      </c>
    </row>
    <row r="118" spans="1:28" ht="12.75">
      <c r="A118" s="2"/>
      <c r="B118" s="2"/>
      <c r="K118" s="113" t="s">
        <v>40</v>
      </c>
      <c r="L118" s="114">
        <v>1</v>
      </c>
      <c r="M118" s="115">
        <v>4</v>
      </c>
      <c r="N118" s="115">
        <v>0</v>
      </c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>
        <v>4</v>
      </c>
      <c r="Z118" s="115">
        <v>2</v>
      </c>
      <c r="AA118" s="116">
        <v>12</v>
      </c>
      <c r="AB118" s="116">
        <v>0.16666666666666666</v>
      </c>
    </row>
    <row r="119" spans="1:28" ht="13.5" thickBot="1">
      <c r="A119" s="2"/>
      <c r="B119" s="2"/>
      <c r="K119" s="117" t="s">
        <v>39</v>
      </c>
      <c r="L119" s="118">
        <v>0</v>
      </c>
      <c r="M119" s="119">
        <v>3</v>
      </c>
      <c r="N119" s="119">
        <v>0</v>
      </c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>
        <v>3</v>
      </c>
      <c r="Z119" s="119">
        <v>0</v>
      </c>
      <c r="AA119" s="120">
        <v>9</v>
      </c>
      <c r="AB119" s="120">
        <v>0</v>
      </c>
    </row>
    <row r="120" spans="1:2" ht="12.75" hidden="1">
      <c r="A120" s="2"/>
      <c r="B120" s="2"/>
    </row>
    <row r="121" spans="1:2" ht="12.75" hidden="1">
      <c r="A121" s="2"/>
      <c r="B121" s="2"/>
    </row>
    <row r="122" spans="1:2" ht="12.75" hidden="1">
      <c r="A122" s="2"/>
      <c r="B122" s="2"/>
    </row>
    <row r="123" spans="1:2" ht="12.75" hidden="1">
      <c r="A123" s="2"/>
      <c r="B123" s="2"/>
    </row>
    <row r="124" spans="1:11" ht="12.75" hidden="1">
      <c r="A124" s="2"/>
      <c r="B124" s="2"/>
      <c r="K124" s="31" t="s">
        <v>34</v>
      </c>
    </row>
    <row r="125" spans="1:28" ht="12.75" hidden="1">
      <c r="A125" s="2"/>
      <c r="B125" s="2"/>
      <c r="C125" s="1" t="s">
        <v>24</v>
      </c>
      <c r="K125" s="28" t="s">
        <v>25</v>
      </c>
      <c r="L125" s="29" t="s">
        <v>26</v>
      </c>
      <c r="M125" s="29" t="s">
        <v>27</v>
      </c>
      <c r="N125" s="29" t="s">
        <v>28</v>
      </c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 t="s">
        <v>29</v>
      </c>
      <c r="Z125" s="29" t="s">
        <v>30</v>
      </c>
      <c r="AA125" s="29" t="s">
        <v>31</v>
      </c>
      <c r="AB125" s="29" t="s">
        <v>32</v>
      </c>
    </row>
    <row r="126" spans="1:28" ht="12.75" hidden="1">
      <c r="A126" s="2"/>
      <c r="B126" s="2"/>
      <c r="K126" s="28" t="str">
        <f>+$I$18</f>
        <v>VIDES FANTASY</v>
      </c>
      <c r="L126" s="28">
        <f>+$AD$32+$AD$36+$AE$39+$AD$45+$AE$50+$AD$54+$AE$61+$AE$67+$AE$71+$AD$74+$AE$80+$AD$85+$AE$89+$AD$96</f>
        <v>14</v>
      </c>
      <c r="M126" s="29">
        <f>+$AF$32+$AF$36+$AF$39+$AF$45+$AF$50+$AF$54+$AF$61+$AF$67+$AF$71+$AF$74+$AF$80+$AF$85+$AF$89+$AF$96</f>
        <v>5</v>
      </c>
      <c r="N126" s="29">
        <f>+$AH$32+$AH$36+$AI$39+$AH$45+$AI$50+$AH$54+$AI$61+$AI$67+$AI$71+$AH$74+$AI$80+$AH$85+$AI$89+$AH$96</f>
        <v>5</v>
      </c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8">
        <f>+$AI$32+$AI$36+$AH$39+$AI$45+$AH$50+$AI$54+$AH$61+$AH$67+$AH$71+$AI$74+$AH$80+$AI$85+$AH$89+$AI$96</f>
        <v>0</v>
      </c>
      <c r="Z126" s="28">
        <f>+$M$32+$M$36+$N$39+$M$45+$N$50+$M$54+$N$61+$N$67+$N$71+$M$74+$N$80+$M$85+$N$89+$M$96</f>
        <v>15</v>
      </c>
      <c r="AA126" s="28">
        <f>+$N$32+$N$36+$M$39+$N$45+$M$50+$N$54+$M$61+$M$67+$M$71+$N$74+$M$80+$N$85+$M$89+$N$96</f>
        <v>2</v>
      </c>
      <c r="AB126" s="28">
        <f aca="true" t="shared" si="3" ref="AB126:AB133">Z126/AA126</f>
        <v>7.5</v>
      </c>
    </row>
    <row r="127" spans="1:28" ht="12.75" hidden="1">
      <c r="A127" s="2"/>
      <c r="B127" s="2"/>
      <c r="K127" s="28" t="str">
        <f>+$I$19</f>
        <v>POLISPORTIVA VENARIA</v>
      </c>
      <c r="L127" s="28">
        <f>+$AD$29+$AE$36+$AD$42+$AD$46+$AE$49+$AD$55+$AE$60+$AE$64+$AD$71+$AE$77+$AE$81+$AD$84+$AE$90+$AD$95</f>
        <v>1</v>
      </c>
      <c r="M127" s="29">
        <f>+$AF$29+$AF$36+$AF$42+$AF$46+$AF$49+$AF$55+$AF$60+$AF$64+$AF$71+$AF$77+$AF$81+$AF$84+$AF$90+$AF$95</f>
        <v>2</v>
      </c>
      <c r="N127" s="29">
        <f>+$AH$29+$AI$36+$AH$42+$AH$46+$AI$49+$AH$55+$AI$60+$AI$64+$AH$71+$AI$77+$AI$81+$AH$84+$AI$90+$AH$95</f>
        <v>0</v>
      </c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8">
        <f>+$AI$29+$AH$36+$AI$42+$AI$46+$AH$49+$AI$55+$AH$60+$AH$64+$AI$71+$AH$77+$AH$81+$AI$84+$AH$90+$AI$95</f>
        <v>2</v>
      </c>
      <c r="Z127" s="28">
        <f>+$M$29+$N$36+$M$42+$M$46+$N$49+$M$55+$N$60+$N$64+$M$71+$N$77+$N$81+$M$84+$N$90+$M$95</f>
        <v>3</v>
      </c>
      <c r="AA127" s="28">
        <f>+$N$29+$M$36+$N$42+$N$46+$M$49+$N$55+$M$60+$M$64+$N$71+$M$77+$M$81+$N$84+$M$90+$N$95</f>
        <v>6</v>
      </c>
      <c r="AB127" s="28">
        <f t="shared" si="3"/>
        <v>0.5</v>
      </c>
    </row>
    <row r="128" spans="1:28" ht="12.75" hidden="1">
      <c r="A128" s="2"/>
      <c r="B128" s="2"/>
      <c r="K128" s="28" t="str">
        <f>+$I$20</f>
        <v>MASSAUA</v>
      </c>
      <c r="L128" s="28">
        <f>+$AD$30+$AE$35+$AD$39+$AE$46+$AD$52+$AD$56+$AE$59+$AE$65+$AD$70+$AE$74+$AD$81+$AE$87+$AE$91+$AD$94</f>
        <v>0</v>
      </c>
      <c r="M128" s="29">
        <f>+$AF$30+$AF$35+$AF$39+$AF$46+$AF$52+$AF$56+$AF$59+$AF$65+$AF$70+$AF$74+$AF$81+$AF$87+$AF$91+$AF$94</f>
        <v>3</v>
      </c>
      <c r="N128" s="29">
        <f>+$AH$30+$AI$35+$AH$39+$AI$46+$AH$52+$AH$56+$AI$59+$AI$65+$AH$70+$AI$74+$AH$81+$AI$87+$AI$91+$AH$94</f>
        <v>0</v>
      </c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8">
        <f>+$AI$30+$AH$35+$AI$39+$AH$46+$AI$52+$AI$56+$AH$59+$AH$65+$AI$70+$AH$74+$AI$81+$AH$87+$AH$91+$AI$94</f>
        <v>3</v>
      </c>
      <c r="Z128" s="28">
        <f>+$M$30+$N$35+$M$39+$N$46+$M$52+$M$56+$N$59+$N$65+$M$70+$N$74+$M$81+$N$87+$N$91+$M$94</f>
        <v>0</v>
      </c>
      <c r="AA128" s="28">
        <f>+$N$30+$M$35+$N$39+$M$46+$N$52+$N$56+$M$59+$M$65+$N$70+$M$74+$N$81+$M$87+$M$91+$N$94</f>
        <v>9</v>
      </c>
      <c r="AB128" s="28">
        <f t="shared" si="3"/>
        <v>0</v>
      </c>
    </row>
    <row r="129" spans="1:28" ht="12.75" hidden="1">
      <c r="A129" s="2"/>
      <c r="B129" s="2"/>
      <c r="K129" s="28" t="str">
        <f>+$I$21</f>
        <v>LASALLIANO</v>
      </c>
      <c r="L129" s="28">
        <f>+$AD$31+$AE$34+$AD$40+$AE$45+$AD$49+$AE$56+$AD$62+$AE$66+$AD$69+$AE$75+$AD$80+$AE$84+$AD$91+$AE$97</f>
        <v>1</v>
      </c>
      <c r="M129" s="29">
        <f>+$AF$31+$AF$34+$AF$40+$AF$45+$AF$49+$AF$56+$AF$62+$AF$66+$AF$69+$AF$75+$AF$80+$AF$84+$AF$91+$AF$97</f>
        <v>4</v>
      </c>
      <c r="N129" s="29">
        <f>+$AH$31+$AI$34+$AH$40+$AI$45+$AH$49+$AI$56+$AH$62+$AI$66+$AH$69+$AI$75+$AH$80+$AI$84+$AH$91+$AI$97</f>
        <v>0</v>
      </c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8">
        <f>+$AI$31+$AH$34+$AI$40+$AH$45+$AI$49+$AH$56+$AI$62+$AH$66+$AI$69+$AH$75+$AI$80+$AH$84+$AI$91+$AH$97</f>
        <v>4</v>
      </c>
      <c r="Z129" s="28">
        <f>+$M$31+$N$34+$M$40+$N$45+$M$49+$N$56+$M$62+$N$66+$M$69+$N$75+$M$80+$N$84+$M$91+$N$97</f>
        <v>2</v>
      </c>
      <c r="AA129" s="28">
        <f>+$N$31+$M$34+$N$40+$M$45+$N$49+$M$56+$N$62+$M$66+$N$69+$M$75+$N$80+$M$84+$N$91+$M$97</f>
        <v>12</v>
      </c>
      <c r="AB129" s="28">
        <f t="shared" si="3"/>
        <v>0.16666666666666666</v>
      </c>
    </row>
    <row r="130" spans="1:28" ht="12.75" hidden="1">
      <c r="A130" s="2"/>
      <c r="B130" s="2"/>
      <c r="K130" s="28" t="str">
        <f>+$I$22</f>
        <v>SISPORT FIAT</v>
      </c>
      <c r="L130" s="28">
        <f>+$AE$31+$AE$37+$AD$41+$AE$44+$AD$50+$AE$55+$AD$59+$AD$66+$AD$72+$AE$76+$AD$79+$AE$85+$AD$90+$AE$94</f>
        <v>2</v>
      </c>
      <c r="M130" s="29">
        <f>+$AF$31+$AF$37+$AF$41+$AF$44+$AF$50+$AF$55+$AF$59+$AF$66+$AF$72+$AF$76+$AF$79+$AF$85+$AF$90+$AF$94</f>
        <v>4</v>
      </c>
      <c r="N130" s="29">
        <f>+$AI$31+$AI$37+$AH$41+$AI$44+$AH$50+$AI$55+$AH$59+$AH$66+$AH$72+$AI$76+$AH$79+$AI$85+$AH$90+$AI$94</f>
        <v>1</v>
      </c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8">
        <f>+$AH$31+$AH$37+$AI$41+$AH$44+$AI$50+$AH$55+$AI$59+$AI$66+$AI$72+$AH$76+$AI$79+$AH$85+$AI$90+$AH$94</f>
        <v>3</v>
      </c>
      <c r="Z130" s="28">
        <f>+$N$31+$N$37+$M$41+$N$44+$M$50+$N$55+$M$59+$M$66+$M$72+$N$76+$M$79+$N$85+$M$90+$N$94</f>
        <v>3</v>
      </c>
      <c r="AA130" s="28">
        <f>+$M$31+$M$37+$N$41+$M$44+$N$50+$M$55+$N$59+$N$66+$N$72+$M$76+$N$79+$M$85+$N$90+$M$94</f>
        <v>11</v>
      </c>
      <c r="AB130" s="28">
        <f t="shared" si="3"/>
        <v>0.2727272727272727</v>
      </c>
    </row>
    <row r="131" spans="1:28" ht="12.75" hidden="1">
      <c r="A131" s="2"/>
      <c r="B131" s="2"/>
      <c r="K131" s="28" t="str">
        <f>+$I$23</f>
        <v>VOLLEY CRESCENTINO</v>
      </c>
      <c r="L131" s="28">
        <f>+$AE$30+$AD$34+$AE$41+$AE$47+$AD$51+$AE$54+$AD$60+$AD$65+$AE$69+$AD$76+$AD$82+$AE$86+$AD$89+$AE$95</f>
        <v>8</v>
      </c>
      <c r="M131" s="29">
        <f>+$AF$30+$AF$34+$AF$41+$AF$47+$AF$51+$AF$54+$AF$60+$AF$65+$AF$69+$AF$76+$AF$82+$AF$86+$AF$89+$AF$95</f>
        <v>3</v>
      </c>
      <c r="N131" s="29">
        <f>+$AI$30+$AH$34+$AI$41+$AI$47+$AH$51+$AI$54+$AH$60+$AH$65+$AI$69+$AH$76+$AH$82+$AI$86+$AH$89+$AI$95</f>
        <v>3</v>
      </c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8">
        <f>+$AH$30+$AI$34+$AH$41+$AH$47+$AI$51+$AH$54+$AI$60+$AI$65+$AH$69+$AI$76+$AI$82+$AH$86+$AI$89+$AH$95</f>
        <v>0</v>
      </c>
      <c r="Z131" s="28">
        <f>+$N$30+$M$34+$N$41+$N$47+$M$51+$N$54+$M$60+$M$65+$N$69+$M$76+$M$82+$N$86+$M$89+$N$95</f>
        <v>9</v>
      </c>
      <c r="AA131" s="28">
        <f>+$M$30+$N$34+$M$41+$M$47+$N$51+$M$54+$N$60+$N$65+$M$69+$N$76+$N$82+$M$86+$N$89+$M$95</f>
        <v>2</v>
      </c>
      <c r="AB131" s="28">
        <f t="shared" si="3"/>
        <v>4.5</v>
      </c>
    </row>
    <row r="132" spans="1:28" ht="12.75" hidden="1">
      <c r="A132" s="2"/>
      <c r="B132" s="2"/>
      <c r="K132" s="28" t="str">
        <f>+$I$24</f>
        <v>NICHELINO HESPERIA</v>
      </c>
      <c r="L132" s="28">
        <f>+$AE$29+$AD$35+$AE$40+$AD$44+$AE$51+$AE$57+$AD$61+$AD$64+$AE$70+$AD$75+$AE$79+$AD$86+$AD$92+$AE$96</f>
        <v>9</v>
      </c>
      <c r="M132" s="29">
        <f>+$AF$29+$AF$35+$AF$40+$AF$44+$AF$51+$AF$57+$AF$61+$AF$64+$AF$70+$AF$75+$AF$79+$AF$86+$AF$92+$AF$96</f>
        <v>4</v>
      </c>
      <c r="N132" s="29">
        <f>+$AI$29+$AH$35+$AI$40+$AH$44+$AI$51+$AI$57+$AH$61+$AH$64+$AI$70+$AH$75+$AI$79+$AH$86+$AH$92+$AI$96</f>
        <v>3</v>
      </c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8">
        <f>+$AH$29+$AI$35+$AH$40+$AI$44+$AH$51+$AH$57+$AI$61+$AI$64+$AH$70+$AI$75+$AH$79+$AI$86+$AI$92+$AH$96</f>
        <v>1</v>
      </c>
      <c r="Z132" s="28">
        <f>+$N$29+$M$35+$N$40+$M$44+$N$51+$N$57+$M$61+$M$64+$N$70+$M$75+$N$79+$M$86+$M$92+$N$96</f>
        <v>10</v>
      </c>
      <c r="AA132" s="28">
        <f>+$M$29+$N$35+$M$40+$N$44+$M$51+$M$57+$N$61+$N$64+$M$70+$N$75+$M$79+$N$86+$N$92+$M$96</f>
        <v>3</v>
      </c>
      <c r="AB132" s="28">
        <f t="shared" si="3"/>
        <v>3.3333333333333335</v>
      </c>
    </row>
    <row r="133" spans="1:28" ht="12.75" hidden="1">
      <c r="A133" s="2"/>
      <c r="B133" s="2"/>
      <c r="K133" s="28" t="str">
        <f>+$I$25</f>
        <v>JOLLY 38</v>
      </c>
      <c r="L133" s="28">
        <f>+$AE$32+$AD$37+$AE$42+$AD$47+$AE$52+$AD$57+$AE$62+$AD$67+$AE$72+$AD$77+$AE$82+$AD$87+$AE$92+$AD$97</f>
        <v>10</v>
      </c>
      <c r="M133" s="29">
        <f>+$AF$32+$AF$37+$AF$42+$AF$47+$AF$52+$AF$57+$AF$62+$AF$67+$AF$72+$AF$77+$AF$82+$AF$87+$AF$92+$AF$97</f>
        <v>5</v>
      </c>
      <c r="N133" s="29">
        <f>+$AI$32+$AH$37+$AI$42+$AH$47+$AI$52+$AH$57+$AI$62+$AH$67+$AI$72+$AH$77+$AI$82+$AH$87+$AI$92+$AH$97</f>
        <v>3</v>
      </c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8">
        <f>+$AH$32+$AI$37+$AH$42+$AI$47+$AH$52+$AI$57+$AH$62+$AI$67+$AH$72+$AI$77+$AH$82+$AI$87+$AH$92+$AI$97</f>
        <v>2</v>
      </c>
      <c r="Z133" s="28">
        <f>+$N$32+$M$37+$N$42+$M$47+$N$52+$M$57+$N$62+$M$67+$N$72+$M$77+$N$82+$M$87+$N$92+$M$97</f>
        <v>11</v>
      </c>
      <c r="AA133" s="28">
        <f>+$M$32+$N$37+$M$42+$N$47+$M$52+$N$57+$M$62+$N$67+$M$72+$N$77+$M$82+$N$87+$M$92+$N$97</f>
        <v>8</v>
      </c>
      <c r="AB133" s="28">
        <f t="shared" si="3"/>
        <v>1.375</v>
      </c>
    </row>
    <row r="134" spans="1:28" ht="12.75" hidden="1">
      <c r="A134" s="2"/>
      <c r="B134" s="2"/>
      <c r="K134" s="13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13"/>
      <c r="Z134" s="13"/>
      <c r="AA134" s="13"/>
      <c r="AB134" s="13"/>
    </row>
    <row r="135" spans="1:2" ht="12.75" hidden="1">
      <c r="A135" s="2"/>
      <c r="B135" s="2"/>
    </row>
    <row r="136" spans="1:12" ht="12.75" hidden="1">
      <c r="A136" s="2"/>
      <c r="B136" s="2"/>
      <c r="H136" s="1"/>
      <c r="L136" s="1"/>
    </row>
    <row r="137" spans="8:12" ht="12.75" hidden="1">
      <c r="H137" s="1"/>
      <c r="L137" s="1"/>
    </row>
    <row r="138" spans="8:12" ht="12.75" hidden="1">
      <c r="H138" s="1"/>
      <c r="L138" s="1"/>
    </row>
    <row r="139" spans="8:12" ht="12.75" hidden="1">
      <c r="H139" s="1"/>
      <c r="L139" s="1"/>
    </row>
    <row r="140" spans="8:12" ht="12.75" hidden="1">
      <c r="H140" s="1"/>
      <c r="L140" s="1"/>
    </row>
    <row r="141" spans="8:12" ht="12.75" hidden="1">
      <c r="H141" s="1"/>
      <c r="L141" s="1"/>
    </row>
    <row r="142" spans="8:12" ht="12.75" hidden="1">
      <c r="H142" s="1"/>
      <c r="L142" s="1"/>
    </row>
    <row r="143" spans="8:12" ht="12.75" hidden="1">
      <c r="H143" s="1"/>
      <c r="L143" s="1"/>
    </row>
    <row r="144" spans="8:12" ht="12.75" hidden="1">
      <c r="H144" s="1"/>
      <c r="L144" s="1"/>
    </row>
    <row r="145" ht="12.75" hidden="1"/>
  </sheetData>
  <sheetProtection/>
  <mergeCells count="2">
    <mergeCell ref="I13:L13"/>
    <mergeCell ref="I15:L15"/>
  </mergeCells>
  <printOptions/>
  <pageMargins left="0.3937007874015748" right="0.3937007874015748" top="0.5905511811023623" bottom="0.984251968503937" header="0.5118110236220472" footer="0.5118110236220472"/>
  <pageSetup horizontalDpi="360" verticalDpi="360" orientation="landscape" paperSize="9" scale="91" r:id="rId2"/>
  <rowBreaks count="1" manualBreakCount="1">
    <brk id="42" min="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2011-03-22T10:04:15Z</cp:lastPrinted>
  <dcterms:created xsi:type="dcterms:W3CDTF">2001-01-06T23:23:29Z</dcterms:created>
  <dcterms:modified xsi:type="dcterms:W3CDTF">2011-05-09T14:55:37Z</dcterms:modified>
  <cp:category/>
  <cp:version/>
  <cp:contentType/>
  <cp:contentStatus/>
</cp:coreProperties>
</file>